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uhra\Documents\ReSPA Methodology\Methodology\Revision\"/>
    </mc:Choice>
  </mc:AlternateContent>
  <bookViews>
    <workbookView xWindow="0" yWindow="0" windowWidth="23040" windowHeight="7464"/>
  </bookViews>
  <sheets>
    <sheet name="Instructions_Incremental_Cost" sheetId="8" r:id="rId1"/>
    <sheet name="Instructions_Full_Cost" sheetId="9" r:id="rId2"/>
    <sheet name="1. Standard_Cost" sheetId="2" r:id="rId3"/>
    <sheet name="2. Incremental_Cost" sheetId="1" r:id="rId4"/>
    <sheet name="3. Summary" sheetId="6" r:id="rId5"/>
    <sheet name="4. Graphs" sheetId="7" r:id="rId6"/>
    <sheet name="5. Existing_Cost" sheetId="4" r:id="rId7"/>
  </sheets>
  <definedNames>
    <definedName name="_xlnm.Print_Area" localSheetId="3">'2. Incremental_Cost'!$A$1:$FP$54</definedName>
    <definedName name="_xlnm.Print_Area" localSheetId="4">'3. Summary'!$A$1:$BK$59</definedName>
    <definedName name="_xlnm.Print_Titles" localSheetId="3">'2. Incremental_Cost'!$B:$D</definedName>
    <definedName name="_xlnm.Print_Titles" localSheetId="4">'3. Summary'!$B:$D</definedName>
    <definedName name="_xlnm.Print_Titles" localSheetId="6">'5. Existing_Cost'!$B:$F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E50" i="1" l="1"/>
  <c r="DD50" i="1"/>
  <c r="DC50" i="1"/>
  <c r="DB50" i="1"/>
  <c r="DF50" i="1" s="1"/>
  <c r="DE49" i="1"/>
  <c r="DD49" i="1"/>
  <c r="DC49" i="1"/>
  <c r="DB49" i="1"/>
  <c r="DF49" i="1" s="1"/>
  <c r="DE48" i="1"/>
  <c r="DD48" i="1"/>
  <c r="DC48" i="1"/>
  <c r="DB48" i="1"/>
  <c r="DE47" i="1"/>
  <c r="DD47" i="1"/>
  <c r="DC47" i="1"/>
  <c r="DB47" i="1"/>
  <c r="DF47" i="1" s="1"/>
  <c r="DE45" i="1"/>
  <c r="DD45" i="1"/>
  <c r="DC45" i="1"/>
  <c r="DB45" i="1"/>
  <c r="DF45" i="1" s="1"/>
  <c r="DE44" i="1"/>
  <c r="DD44" i="1"/>
  <c r="DC44" i="1"/>
  <c r="DB44" i="1"/>
  <c r="DF44" i="1" s="1"/>
  <c r="DE43" i="1"/>
  <c r="DD43" i="1"/>
  <c r="DC43" i="1"/>
  <c r="DB43" i="1"/>
  <c r="DF43" i="1" s="1"/>
  <c r="DE42" i="1"/>
  <c r="DD42" i="1"/>
  <c r="DC42" i="1"/>
  <c r="DB42" i="1"/>
  <c r="DF42" i="1" s="1"/>
  <c r="DE40" i="1"/>
  <c r="DD40" i="1"/>
  <c r="DC40" i="1"/>
  <c r="DB40" i="1"/>
  <c r="DF40" i="1" s="1"/>
  <c r="DE39" i="1"/>
  <c r="DD39" i="1"/>
  <c r="DC39" i="1"/>
  <c r="DB39" i="1"/>
  <c r="DF39" i="1" s="1"/>
  <c r="DE38" i="1"/>
  <c r="DD38" i="1"/>
  <c r="DC38" i="1"/>
  <c r="DB38" i="1"/>
  <c r="DF38" i="1" s="1"/>
  <c r="DE37" i="1"/>
  <c r="DD37" i="1"/>
  <c r="DC37" i="1"/>
  <c r="DB37" i="1"/>
  <c r="DF37" i="1" s="1"/>
  <c r="DE34" i="1"/>
  <c r="DD34" i="1"/>
  <c r="DC34" i="1"/>
  <c r="DB34" i="1"/>
  <c r="DF34" i="1" s="1"/>
  <c r="DE33" i="1"/>
  <c r="DD33" i="1"/>
  <c r="DC33" i="1"/>
  <c r="DB33" i="1"/>
  <c r="DF33" i="1" s="1"/>
  <c r="DE32" i="1"/>
  <c r="DD32" i="1"/>
  <c r="DC32" i="1"/>
  <c r="DB32" i="1"/>
  <c r="DF32" i="1" s="1"/>
  <c r="DE31" i="1"/>
  <c r="DD31" i="1"/>
  <c r="DC31" i="1"/>
  <c r="DB31" i="1"/>
  <c r="DF31" i="1" s="1"/>
  <c r="DE29" i="1"/>
  <c r="DD29" i="1"/>
  <c r="DC29" i="1"/>
  <c r="DB29" i="1"/>
  <c r="DF29" i="1" s="1"/>
  <c r="DE28" i="1"/>
  <c r="DD28" i="1"/>
  <c r="DC28" i="1"/>
  <c r="DB28" i="1"/>
  <c r="DF28" i="1" s="1"/>
  <c r="DE27" i="1"/>
  <c r="DD27" i="1"/>
  <c r="DC27" i="1"/>
  <c r="DB27" i="1"/>
  <c r="DF27" i="1" s="1"/>
  <c r="DE26" i="1"/>
  <c r="DD26" i="1"/>
  <c r="DC26" i="1"/>
  <c r="DB26" i="1"/>
  <c r="DF26" i="1" s="1"/>
  <c r="DE24" i="1"/>
  <c r="DD24" i="1"/>
  <c r="DC24" i="1"/>
  <c r="DB24" i="1"/>
  <c r="DF24" i="1" s="1"/>
  <c r="DE23" i="1"/>
  <c r="DD23" i="1"/>
  <c r="DC23" i="1"/>
  <c r="DB23" i="1"/>
  <c r="DF23" i="1" s="1"/>
  <c r="DE22" i="1"/>
  <c r="DD22" i="1"/>
  <c r="DC22" i="1"/>
  <c r="DB22" i="1"/>
  <c r="DF22" i="1" s="1"/>
  <c r="DE21" i="1"/>
  <c r="DD21" i="1"/>
  <c r="DC21" i="1"/>
  <c r="DB21" i="1"/>
  <c r="DF21" i="1" s="1"/>
  <c r="DE18" i="1"/>
  <c r="DD18" i="1"/>
  <c r="DC18" i="1"/>
  <c r="DB18" i="1"/>
  <c r="DF18" i="1" s="1"/>
  <c r="DE17" i="1"/>
  <c r="DD17" i="1"/>
  <c r="DC17" i="1"/>
  <c r="DB17" i="1"/>
  <c r="DF17" i="1" s="1"/>
  <c r="DE16" i="1"/>
  <c r="DD16" i="1"/>
  <c r="DC16" i="1"/>
  <c r="DB16" i="1"/>
  <c r="DF16" i="1" s="1"/>
  <c r="DE15" i="1"/>
  <c r="DD15" i="1"/>
  <c r="DC15" i="1"/>
  <c r="DB15" i="1"/>
  <c r="DF15" i="1" s="1"/>
  <c r="DE13" i="1"/>
  <c r="DD13" i="1"/>
  <c r="DC13" i="1"/>
  <c r="DB13" i="1"/>
  <c r="DF13" i="1" s="1"/>
  <c r="DE12" i="1"/>
  <c r="DD12" i="1"/>
  <c r="DC12" i="1"/>
  <c r="DB12" i="1"/>
  <c r="DF12" i="1" s="1"/>
  <c r="DE11" i="1"/>
  <c r="DD11" i="1"/>
  <c r="DC11" i="1"/>
  <c r="DB11" i="1"/>
  <c r="DF11" i="1" s="1"/>
  <c r="DE10" i="1"/>
  <c r="DD10" i="1"/>
  <c r="DC10" i="1"/>
  <c r="DB10" i="1"/>
  <c r="DF10" i="1" s="1"/>
  <c r="DE8" i="1"/>
  <c r="DD8" i="1"/>
  <c r="DC8" i="1"/>
  <c r="DB8" i="1"/>
  <c r="DF8" i="1" s="1"/>
  <c r="DE7" i="1"/>
  <c r="DD7" i="1"/>
  <c r="DC7" i="1"/>
  <c r="DB7" i="1"/>
  <c r="DF7" i="1" s="1"/>
  <c r="DE6" i="1"/>
  <c r="DD6" i="1"/>
  <c r="DC6" i="1"/>
  <c r="DB6" i="1"/>
  <c r="DF6" i="1" s="1"/>
  <c r="BK50" i="1"/>
  <c r="BJ50" i="1"/>
  <c r="BI50" i="1"/>
  <c r="BH50" i="1"/>
  <c r="BL50" i="1" s="1"/>
  <c r="BK49" i="1"/>
  <c r="BJ49" i="1"/>
  <c r="BI49" i="1"/>
  <c r="BH49" i="1"/>
  <c r="BL49" i="1" s="1"/>
  <c r="BK48" i="1"/>
  <c r="BJ48" i="1"/>
  <c r="BI48" i="1"/>
  <c r="BH48" i="1"/>
  <c r="BL48" i="1" s="1"/>
  <c r="BK47" i="1"/>
  <c r="BJ47" i="1"/>
  <c r="BI47" i="1"/>
  <c r="BH47" i="1"/>
  <c r="BL47" i="1" s="1"/>
  <c r="BK45" i="1"/>
  <c r="BJ45" i="1"/>
  <c r="BI45" i="1"/>
  <c r="BH45" i="1"/>
  <c r="BL45" i="1" s="1"/>
  <c r="BK44" i="1"/>
  <c r="BJ44" i="1"/>
  <c r="BI44" i="1"/>
  <c r="BH44" i="1"/>
  <c r="BL44" i="1" s="1"/>
  <c r="BK43" i="1"/>
  <c r="BJ43" i="1"/>
  <c r="BI43" i="1"/>
  <c r="BH43" i="1"/>
  <c r="BL43" i="1" s="1"/>
  <c r="BK42" i="1"/>
  <c r="BJ42" i="1"/>
  <c r="BI42" i="1"/>
  <c r="BH42" i="1"/>
  <c r="BL42" i="1" s="1"/>
  <c r="BK40" i="1"/>
  <c r="BJ40" i="1"/>
  <c r="BI40" i="1"/>
  <c r="BH40" i="1"/>
  <c r="BK39" i="1"/>
  <c r="BJ39" i="1"/>
  <c r="BI39" i="1"/>
  <c r="BH39" i="1"/>
  <c r="BK38" i="1"/>
  <c r="BJ38" i="1"/>
  <c r="BI38" i="1"/>
  <c r="BH38" i="1"/>
  <c r="BK37" i="1"/>
  <c r="BJ37" i="1"/>
  <c r="BI37" i="1"/>
  <c r="BH37" i="1"/>
  <c r="BK34" i="1"/>
  <c r="BJ34" i="1"/>
  <c r="BI34" i="1"/>
  <c r="BH34" i="1"/>
  <c r="BK33" i="1"/>
  <c r="BJ33" i="1"/>
  <c r="BI33" i="1"/>
  <c r="BH33" i="1"/>
  <c r="BK32" i="1"/>
  <c r="BJ32" i="1"/>
  <c r="BI32" i="1"/>
  <c r="BH32" i="1"/>
  <c r="BK31" i="1"/>
  <c r="BJ31" i="1"/>
  <c r="BI31" i="1"/>
  <c r="BH31" i="1"/>
  <c r="BK29" i="1"/>
  <c r="BJ29" i="1"/>
  <c r="BI29" i="1"/>
  <c r="BH29" i="1"/>
  <c r="BK28" i="1"/>
  <c r="BJ28" i="1"/>
  <c r="BI28" i="1"/>
  <c r="BH28" i="1"/>
  <c r="BK27" i="1"/>
  <c r="BJ27" i="1"/>
  <c r="BI27" i="1"/>
  <c r="BH27" i="1"/>
  <c r="BK26" i="1"/>
  <c r="BJ26" i="1"/>
  <c r="BI26" i="1"/>
  <c r="BH26" i="1"/>
  <c r="BK24" i="1"/>
  <c r="BJ24" i="1"/>
  <c r="BI24" i="1"/>
  <c r="BH24" i="1"/>
  <c r="BK23" i="1"/>
  <c r="BJ23" i="1"/>
  <c r="BI23" i="1"/>
  <c r="BH23" i="1"/>
  <c r="BK22" i="1"/>
  <c r="BJ22" i="1"/>
  <c r="BI22" i="1"/>
  <c r="BH22" i="1"/>
  <c r="BK21" i="1"/>
  <c r="BJ21" i="1"/>
  <c r="BI21" i="1"/>
  <c r="BH21" i="1"/>
  <c r="BK18" i="1"/>
  <c r="BJ18" i="1"/>
  <c r="BI18" i="1"/>
  <c r="BH18" i="1"/>
  <c r="BK17" i="1"/>
  <c r="BJ17" i="1"/>
  <c r="BI17" i="1"/>
  <c r="BH17" i="1"/>
  <c r="BK16" i="1"/>
  <c r="BJ16" i="1"/>
  <c r="BI16" i="1"/>
  <c r="BH16" i="1"/>
  <c r="BK15" i="1"/>
  <c r="BJ15" i="1"/>
  <c r="BI15" i="1"/>
  <c r="BH15" i="1"/>
  <c r="BK13" i="1"/>
  <c r="BJ13" i="1"/>
  <c r="BI13" i="1"/>
  <c r="BH13" i="1"/>
  <c r="BK12" i="1"/>
  <c r="BJ12" i="1"/>
  <c r="BI12" i="1"/>
  <c r="BH12" i="1"/>
  <c r="BK11" i="1"/>
  <c r="BJ11" i="1"/>
  <c r="BI11" i="1"/>
  <c r="BH11" i="1"/>
  <c r="BK10" i="1"/>
  <c r="BJ10" i="1"/>
  <c r="BI10" i="1"/>
  <c r="BH10" i="1"/>
  <c r="BK8" i="1"/>
  <c r="BJ8" i="1"/>
  <c r="BI8" i="1"/>
  <c r="BH8" i="1"/>
  <c r="BK7" i="1"/>
  <c r="BJ7" i="1"/>
  <c r="BI7" i="1"/>
  <c r="BH7" i="1"/>
  <c r="BK6" i="1"/>
  <c r="BJ6" i="1"/>
  <c r="BI6" i="1"/>
  <c r="BH6" i="1"/>
  <c r="Q50" i="1"/>
  <c r="P50" i="1"/>
  <c r="O50" i="1"/>
  <c r="N50" i="1"/>
  <c r="Q49" i="1"/>
  <c r="P49" i="1"/>
  <c r="O49" i="1"/>
  <c r="N49" i="1"/>
  <c r="Q48" i="1"/>
  <c r="P48" i="1"/>
  <c r="O48" i="1"/>
  <c r="N48" i="1"/>
  <c r="Q47" i="1"/>
  <c r="P47" i="1"/>
  <c r="O47" i="1"/>
  <c r="N47" i="1"/>
  <c r="Q45" i="1"/>
  <c r="P45" i="1"/>
  <c r="O45" i="1"/>
  <c r="N45" i="1"/>
  <c r="Q44" i="1"/>
  <c r="P44" i="1"/>
  <c r="O44" i="1"/>
  <c r="N44" i="1"/>
  <c r="Q43" i="1"/>
  <c r="P43" i="1"/>
  <c r="O43" i="1"/>
  <c r="N43" i="1"/>
  <c r="Q42" i="1"/>
  <c r="P42" i="1"/>
  <c r="O42" i="1"/>
  <c r="N42" i="1"/>
  <c r="Q40" i="1"/>
  <c r="P40" i="1"/>
  <c r="O40" i="1"/>
  <c r="N40" i="1"/>
  <c r="Q39" i="1"/>
  <c r="P39" i="1"/>
  <c r="O39" i="1"/>
  <c r="N39" i="1"/>
  <c r="Q38" i="1"/>
  <c r="P38" i="1"/>
  <c r="O38" i="1"/>
  <c r="N38" i="1"/>
  <c r="Q37" i="1"/>
  <c r="P37" i="1"/>
  <c r="O37" i="1"/>
  <c r="N37" i="1"/>
  <c r="Q34" i="1"/>
  <c r="P34" i="1"/>
  <c r="O34" i="1"/>
  <c r="N34" i="1"/>
  <c r="Q33" i="1"/>
  <c r="P33" i="1"/>
  <c r="O33" i="1"/>
  <c r="N33" i="1"/>
  <c r="Q32" i="1"/>
  <c r="P32" i="1"/>
  <c r="O32" i="1"/>
  <c r="N32" i="1"/>
  <c r="Q31" i="1"/>
  <c r="P31" i="1"/>
  <c r="O31" i="1"/>
  <c r="N31" i="1"/>
  <c r="Q29" i="1"/>
  <c r="P29" i="1"/>
  <c r="O29" i="1"/>
  <c r="N29" i="1"/>
  <c r="Q28" i="1"/>
  <c r="P28" i="1"/>
  <c r="O28" i="1"/>
  <c r="N28" i="1"/>
  <c r="Q27" i="1"/>
  <c r="P27" i="1"/>
  <c r="O27" i="1"/>
  <c r="N27" i="1"/>
  <c r="Q26" i="1"/>
  <c r="P26" i="1"/>
  <c r="O26" i="1"/>
  <c r="N26" i="1"/>
  <c r="Q24" i="1"/>
  <c r="P24" i="1"/>
  <c r="O24" i="1"/>
  <c r="N24" i="1"/>
  <c r="Q23" i="1"/>
  <c r="P23" i="1"/>
  <c r="O23" i="1"/>
  <c r="N23" i="1"/>
  <c r="Q22" i="1"/>
  <c r="P22" i="1"/>
  <c r="O22" i="1"/>
  <c r="N22" i="1"/>
  <c r="Q21" i="1"/>
  <c r="P21" i="1"/>
  <c r="O21" i="1"/>
  <c r="N21" i="1"/>
  <c r="Q18" i="1"/>
  <c r="P18" i="1"/>
  <c r="O18" i="1"/>
  <c r="N18" i="1"/>
  <c r="Q17" i="1"/>
  <c r="P17" i="1"/>
  <c r="O17" i="1"/>
  <c r="N17" i="1"/>
  <c r="Q16" i="1"/>
  <c r="P16" i="1"/>
  <c r="O16" i="1"/>
  <c r="N16" i="1"/>
  <c r="Q15" i="1"/>
  <c r="P15" i="1"/>
  <c r="O15" i="1"/>
  <c r="N15" i="1"/>
  <c r="Q13" i="1"/>
  <c r="P13" i="1"/>
  <c r="O13" i="1"/>
  <c r="N13" i="1"/>
  <c r="Q12" i="1"/>
  <c r="P12" i="1"/>
  <c r="O12" i="1"/>
  <c r="N12" i="1"/>
  <c r="Q11" i="1"/>
  <c r="P11" i="1"/>
  <c r="O11" i="1"/>
  <c r="N11" i="1"/>
  <c r="Q10" i="1"/>
  <c r="P10" i="1"/>
  <c r="O10" i="1"/>
  <c r="N10" i="1"/>
  <c r="Q8" i="1"/>
  <c r="P8" i="1"/>
  <c r="O8" i="1"/>
  <c r="N8" i="1"/>
  <c r="Q7" i="1"/>
  <c r="P7" i="1"/>
  <c r="O7" i="1"/>
  <c r="N7" i="1"/>
  <c r="Q6" i="1"/>
  <c r="P6" i="1"/>
  <c r="O6" i="1"/>
  <c r="N6" i="1"/>
  <c r="DB5" i="1"/>
  <c r="BH5" i="1"/>
  <c r="N5" i="1"/>
  <c r="R6" i="1" l="1"/>
  <c r="R7" i="1"/>
  <c r="R8" i="1"/>
  <c r="R10" i="1"/>
  <c r="R11" i="1"/>
  <c r="R12" i="1"/>
  <c r="R13" i="1"/>
  <c r="R15" i="1"/>
  <c r="R16" i="1"/>
  <c r="R17" i="1"/>
  <c r="R18" i="1"/>
  <c r="R21" i="1"/>
  <c r="R22" i="1"/>
  <c r="R23" i="1"/>
  <c r="R24" i="1"/>
  <c r="R26" i="1"/>
  <c r="R27" i="1"/>
  <c r="R28" i="1"/>
  <c r="R29" i="1"/>
  <c r="R31" i="1"/>
  <c r="R32" i="1"/>
  <c r="R33" i="1"/>
  <c r="R34" i="1"/>
  <c r="R37" i="1"/>
  <c r="R38" i="1"/>
  <c r="R39" i="1"/>
  <c r="R40" i="1"/>
  <c r="R42" i="1"/>
  <c r="R43" i="1"/>
  <c r="R44" i="1"/>
  <c r="R45" i="1"/>
  <c r="R47" i="1"/>
  <c r="R48" i="1"/>
  <c r="R49" i="1"/>
  <c r="R50" i="1"/>
  <c r="BL6" i="1"/>
  <c r="BL7" i="1"/>
  <c r="BL8" i="1"/>
  <c r="BL10" i="1"/>
  <c r="BL11" i="1"/>
  <c r="BL12" i="1"/>
  <c r="BL13" i="1"/>
  <c r="BL15" i="1"/>
  <c r="BL16" i="1"/>
  <c r="BL17" i="1"/>
  <c r="BL18" i="1"/>
  <c r="BL21" i="1"/>
  <c r="BL22" i="1"/>
  <c r="BL23" i="1"/>
  <c r="BL24" i="1"/>
  <c r="BL26" i="1"/>
  <c r="BL27" i="1"/>
  <c r="BL28" i="1"/>
  <c r="BL29" i="1"/>
  <c r="BL31" i="1"/>
  <c r="BL32" i="1"/>
  <c r="BL33" i="1"/>
  <c r="BL34" i="1"/>
  <c r="BL37" i="1"/>
  <c r="BL38" i="1"/>
  <c r="BL39" i="1"/>
  <c r="BL40" i="1"/>
  <c r="DF48" i="1"/>
  <c r="BG50" i="6"/>
  <c r="BG49" i="6"/>
  <c r="BG48" i="6"/>
  <c r="BG47" i="6"/>
  <c r="BG45" i="6"/>
  <c r="BG44" i="6"/>
  <c r="BG43" i="6"/>
  <c r="BG42" i="6"/>
  <c r="BG40" i="6"/>
  <c r="BG39" i="6"/>
  <c r="BG38" i="6"/>
  <c r="BG37" i="6"/>
  <c r="BG34" i="6"/>
  <c r="BG33" i="6"/>
  <c r="BG32" i="6"/>
  <c r="BG31" i="6"/>
  <c r="BG29" i="6"/>
  <c r="BG28" i="6"/>
  <c r="BG27" i="6"/>
  <c r="BG26" i="6"/>
  <c r="BG24" i="6"/>
  <c r="BG23" i="6"/>
  <c r="BG22" i="6"/>
  <c r="BG21" i="6"/>
  <c r="BG18" i="6"/>
  <c r="BG17" i="6"/>
  <c r="BG16" i="6"/>
  <c r="BG15" i="6"/>
  <c r="BG13" i="6"/>
  <c r="BG12" i="6"/>
  <c r="BG11" i="6"/>
  <c r="BG10" i="6"/>
  <c r="BG8" i="6"/>
  <c r="BG7" i="6"/>
  <c r="BG6" i="6"/>
  <c r="BG5" i="6"/>
  <c r="AN50" i="6"/>
  <c r="AM50" i="6"/>
  <c r="AN49" i="6"/>
  <c r="AM49" i="6"/>
  <c r="AN48" i="6"/>
  <c r="AM48" i="6"/>
  <c r="AN47" i="6"/>
  <c r="AM47" i="6"/>
  <c r="AN45" i="6"/>
  <c r="AM45" i="6"/>
  <c r="AN44" i="6"/>
  <c r="AM44" i="6"/>
  <c r="AN43" i="6"/>
  <c r="AM43" i="6"/>
  <c r="AN42" i="6"/>
  <c r="AM42" i="6"/>
  <c r="AN40" i="6"/>
  <c r="AM40" i="6"/>
  <c r="AN39" i="6"/>
  <c r="AM39" i="6"/>
  <c r="AN38" i="6"/>
  <c r="AM38" i="6"/>
  <c r="AN37" i="6"/>
  <c r="AM37" i="6"/>
  <c r="AN34" i="6"/>
  <c r="AM34" i="6"/>
  <c r="AN33" i="6"/>
  <c r="AM33" i="6"/>
  <c r="AN32" i="6"/>
  <c r="AM32" i="6"/>
  <c r="AN31" i="6"/>
  <c r="AM31" i="6"/>
  <c r="AN29" i="6"/>
  <c r="AM29" i="6"/>
  <c r="AN28" i="6"/>
  <c r="AM28" i="6"/>
  <c r="AN27" i="6"/>
  <c r="AM27" i="6"/>
  <c r="AN26" i="6"/>
  <c r="AM26" i="6"/>
  <c r="AN24" i="6"/>
  <c r="AM24" i="6"/>
  <c r="AN23" i="6"/>
  <c r="AM23" i="6"/>
  <c r="AN22" i="6"/>
  <c r="AM22" i="6"/>
  <c r="AN21" i="6"/>
  <c r="AM21" i="6"/>
  <c r="AN18" i="6"/>
  <c r="AM18" i="6"/>
  <c r="AN17" i="6"/>
  <c r="AM17" i="6"/>
  <c r="AN16" i="6"/>
  <c r="AM16" i="6"/>
  <c r="AN15" i="6"/>
  <c r="AM15" i="6"/>
  <c r="AN13" i="6"/>
  <c r="AM13" i="6"/>
  <c r="AN12" i="6"/>
  <c r="AM12" i="6"/>
  <c r="AN11" i="6"/>
  <c r="AM11" i="6"/>
  <c r="AN10" i="6"/>
  <c r="AM10" i="6"/>
  <c r="AN8" i="6"/>
  <c r="AM8" i="6"/>
  <c r="AN7" i="6"/>
  <c r="AM7" i="6"/>
  <c r="AN6" i="6"/>
  <c r="AM6" i="6"/>
  <c r="AP51" i="6"/>
  <c r="AP46" i="6"/>
  <c r="AP41" i="6"/>
  <c r="AP35" i="6"/>
  <c r="AP30" i="6"/>
  <c r="AP25" i="6"/>
  <c r="AP19" i="6"/>
  <c r="AP14" i="6"/>
  <c r="AP9" i="6"/>
  <c r="AN5" i="6"/>
  <c r="AM5" i="6"/>
  <c r="Z50" i="6"/>
  <c r="Y50" i="6"/>
  <c r="Z49" i="6"/>
  <c r="Y49" i="6"/>
  <c r="Z48" i="6"/>
  <c r="Y48" i="6"/>
  <c r="Z47" i="6"/>
  <c r="Y47" i="6"/>
  <c r="Z45" i="6"/>
  <c r="Y45" i="6"/>
  <c r="Z44" i="6"/>
  <c r="Y44" i="6"/>
  <c r="Z43" i="6"/>
  <c r="Y43" i="6"/>
  <c r="Z42" i="6"/>
  <c r="Y42" i="6"/>
  <c r="Z40" i="6"/>
  <c r="Y40" i="6"/>
  <c r="Z39" i="6"/>
  <c r="Y39" i="6"/>
  <c r="Z38" i="6"/>
  <c r="Y38" i="6"/>
  <c r="Z37" i="6"/>
  <c r="Y37" i="6"/>
  <c r="Z34" i="6"/>
  <c r="Y34" i="6"/>
  <c r="Z33" i="6"/>
  <c r="Y33" i="6"/>
  <c r="Z32" i="6"/>
  <c r="Y32" i="6"/>
  <c r="Z31" i="6"/>
  <c r="Y31" i="6"/>
  <c r="Z29" i="6"/>
  <c r="Y29" i="6"/>
  <c r="Z28" i="6"/>
  <c r="Y28" i="6"/>
  <c r="Z27" i="6"/>
  <c r="Y27" i="6"/>
  <c r="Z26" i="6"/>
  <c r="Y26" i="6"/>
  <c r="Z24" i="6"/>
  <c r="Y24" i="6"/>
  <c r="Z23" i="6"/>
  <c r="Y23" i="6"/>
  <c r="Z22" i="6"/>
  <c r="Y22" i="6"/>
  <c r="Z21" i="6"/>
  <c r="Y21" i="6"/>
  <c r="Z18" i="6"/>
  <c r="Y18" i="6"/>
  <c r="Z17" i="6"/>
  <c r="Y17" i="6"/>
  <c r="Z16" i="6"/>
  <c r="Y16" i="6"/>
  <c r="Z15" i="6"/>
  <c r="Y15" i="6"/>
  <c r="Z13" i="6"/>
  <c r="Y13" i="6"/>
  <c r="Z12" i="6"/>
  <c r="Y12" i="6"/>
  <c r="Z11" i="6"/>
  <c r="Y11" i="6"/>
  <c r="Z10" i="6"/>
  <c r="Y10" i="6"/>
  <c r="Z8" i="6"/>
  <c r="Y8" i="6"/>
  <c r="Z7" i="6"/>
  <c r="Y7" i="6"/>
  <c r="Z6" i="6"/>
  <c r="Y6" i="6"/>
  <c r="AB51" i="6"/>
  <c r="AB46" i="6"/>
  <c r="AB41" i="6"/>
  <c r="AB35" i="6"/>
  <c r="AB30" i="6"/>
  <c r="AB25" i="6"/>
  <c r="AB19" i="6"/>
  <c r="AB14" i="6"/>
  <c r="N51" i="6"/>
  <c r="N46" i="6"/>
  <c r="N41" i="6"/>
  <c r="N35" i="6"/>
  <c r="N30" i="6"/>
  <c r="N25" i="6"/>
  <c r="N19" i="6"/>
  <c r="N14" i="6"/>
  <c r="Z5" i="6"/>
  <c r="Y5" i="6"/>
  <c r="AB9" i="6"/>
  <c r="N9" i="6"/>
  <c r="D40" i="6"/>
  <c r="D39" i="6"/>
  <c r="D38" i="6"/>
  <c r="D37" i="6"/>
  <c r="D51" i="6"/>
  <c r="D50" i="6"/>
  <c r="D49" i="6"/>
  <c r="D48" i="6"/>
  <c r="D47" i="6"/>
  <c r="D46" i="6"/>
  <c r="D45" i="6"/>
  <c r="D44" i="6"/>
  <c r="D43" i="6"/>
  <c r="D42" i="6"/>
  <c r="D41" i="6"/>
  <c r="D35" i="6"/>
  <c r="D34" i="6"/>
  <c r="D33" i="6"/>
  <c r="D32" i="6"/>
  <c r="D31" i="6"/>
  <c r="D30" i="6"/>
  <c r="D29" i="6"/>
  <c r="D28" i="6"/>
  <c r="D27" i="6"/>
  <c r="D26" i="6"/>
  <c r="D25" i="6"/>
  <c r="D24" i="6"/>
  <c r="D23" i="6"/>
  <c r="D22" i="6"/>
  <c r="D21" i="6"/>
  <c r="D19" i="6"/>
  <c r="D18" i="6"/>
  <c r="D17" i="6"/>
  <c r="D16" i="6"/>
  <c r="D15" i="6"/>
  <c r="D14" i="6"/>
  <c r="D13" i="6"/>
  <c r="D12" i="6"/>
  <c r="D11" i="6"/>
  <c r="D10" i="6"/>
  <c r="D9" i="6"/>
  <c r="D8" i="6"/>
  <c r="D7" i="6"/>
  <c r="D6" i="6"/>
  <c r="D5" i="6"/>
  <c r="D3" i="6"/>
  <c r="C3" i="6"/>
  <c r="B3" i="6"/>
  <c r="C20" i="6"/>
  <c r="C36" i="6"/>
  <c r="C52" i="6"/>
  <c r="C47" i="6"/>
  <c r="C42" i="6"/>
  <c r="C37" i="6"/>
  <c r="B37" i="6"/>
  <c r="C31" i="6"/>
  <c r="C26" i="6"/>
  <c r="C21" i="6"/>
  <c r="B21" i="6"/>
  <c r="C15" i="6"/>
  <c r="C10" i="6"/>
  <c r="C5" i="6"/>
  <c r="B5" i="6"/>
  <c r="N36" i="6" l="1"/>
  <c r="AB36" i="6"/>
  <c r="N52" i="6"/>
  <c r="AB52" i="6"/>
  <c r="N20" i="6"/>
  <c r="BG14" i="6"/>
  <c r="BG25" i="6"/>
  <c r="AP20" i="6"/>
  <c r="AB20" i="6"/>
  <c r="AP52" i="6"/>
  <c r="BG9" i="6"/>
  <c r="BG19" i="6"/>
  <c r="BG30" i="6"/>
  <c r="BG35" i="6"/>
  <c r="BG41" i="6"/>
  <c r="BG46" i="6"/>
  <c r="BG51" i="6"/>
  <c r="AP36" i="6"/>
  <c r="L50" i="6"/>
  <c r="K50" i="6"/>
  <c r="L49" i="6"/>
  <c r="K49" i="6"/>
  <c r="L48" i="6"/>
  <c r="K48" i="6"/>
  <c r="L47" i="6"/>
  <c r="K47" i="6"/>
  <c r="L45" i="6"/>
  <c r="K45" i="6"/>
  <c r="L44" i="6"/>
  <c r="K44" i="6"/>
  <c r="L43" i="6"/>
  <c r="K43" i="6"/>
  <c r="L42" i="6"/>
  <c r="K42" i="6"/>
  <c r="L40" i="6"/>
  <c r="K40" i="6"/>
  <c r="L39" i="6"/>
  <c r="K39" i="6"/>
  <c r="L38" i="6"/>
  <c r="K38" i="6"/>
  <c r="L37" i="6"/>
  <c r="K37" i="6"/>
  <c r="L34" i="6"/>
  <c r="K34" i="6"/>
  <c r="L33" i="6"/>
  <c r="K33" i="6"/>
  <c r="L32" i="6"/>
  <c r="K32" i="6"/>
  <c r="L31" i="6"/>
  <c r="K31" i="6"/>
  <c r="L29" i="6"/>
  <c r="K29" i="6"/>
  <c r="L28" i="6"/>
  <c r="K28" i="6"/>
  <c r="L27" i="6"/>
  <c r="K27" i="6"/>
  <c r="L26" i="6"/>
  <c r="K26" i="6"/>
  <c r="L24" i="6"/>
  <c r="K24" i="6"/>
  <c r="L23" i="6"/>
  <c r="K23" i="6"/>
  <c r="L22" i="6"/>
  <c r="K22" i="6"/>
  <c r="L21" i="6"/>
  <c r="K21" i="6"/>
  <c r="L18" i="6"/>
  <c r="K18" i="6"/>
  <c r="L17" i="6"/>
  <c r="K17" i="6"/>
  <c r="L16" i="6"/>
  <c r="K16" i="6"/>
  <c r="L15" i="6"/>
  <c r="K15" i="6"/>
  <c r="L13" i="6"/>
  <c r="K13" i="6"/>
  <c r="L12" i="6"/>
  <c r="K12" i="6"/>
  <c r="L11" i="6"/>
  <c r="K11" i="6"/>
  <c r="L10" i="6"/>
  <c r="K10" i="6"/>
  <c r="L8" i="6"/>
  <c r="K8" i="6"/>
  <c r="L7" i="6"/>
  <c r="K7" i="6"/>
  <c r="L6" i="6"/>
  <c r="K6" i="6"/>
  <c r="L5" i="6"/>
  <c r="K5" i="6"/>
  <c r="N53" i="6" l="1"/>
  <c r="AB53" i="6"/>
  <c r="BG52" i="6"/>
  <c r="D57" i="7" s="1"/>
  <c r="BG20" i="6"/>
  <c r="D55" i="7" s="1"/>
  <c r="AP53" i="6"/>
  <c r="BG36" i="6"/>
  <c r="D56" i="7" s="1"/>
  <c r="Z12" i="4"/>
  <c r="AE20" i="4"/>
  <c r="AB50" i="4"/>
  <c r="AB13" i="4"/>
  <c r="W53" i="4"/>
  <c r="Y52" i="4"/>
  <c r="AA52" i="4" s="1"/>
  <c r="AB52" i="4" s="1"/>
  <c r="Y51" i="4"/>
  <c r="AA51" i="4" s="1"/>
  <c r="AB51" i="4" s="1"/>
  <c r="Y50" i="4"/>
  <c r="AA50" i="4" s="1"/>
  <c r="Y49" i="4"/>
  <c r="Y53" i="4" s="1"/>
  <c r="W48" i="4"/>
  <c r="Y47" i="4"/>
  <c r="AA47" i="4" s="1"/>
  <c r="AB47" i="4" s="1"/>
  <c r="Y46" i="4"/>
  <c r="AA46" i="4" s="1"/>
  <c r="AB46" i="4" s="1"/>
  <c r="Y45" i="4"/>
  <c r="AA45" i="4" s="1"/>
  <c r="AB45" i="4" s="1"/>
  <c r="Y44" i="4"/>
  <c r="W43" i="4"/>
  <c r="AA42" i="4"/>
  <c r="AB42" i="4" s="1"/>
  <c r="Y42" i="4"/>
  <c r="Y41" i="4"/>
  <c r="AA41" i="4" s="1"/>
  <c r="AB41" i="4" s="1"/>
  <c r="AA40" i="4"/>
  <c r="AB40" i="4" s="1"/>
  <c r="Y40" i="4"/>
  <c r="Y39" i="4"/>
  <c r="Y43" i="4" s="1"/>
  <c r="W37" i="4"/>
  <c r="Y36" i="4"/>
  <c r="AA36" i="4" s="1"/>
  <c r="Y35" i="4"/>
  <c r="AA35" i="4" s="1"/>
  <c r="Y34" i="4"/>
  <c r="AA34" i="4" s="1"/>
  <c r="Y33" i="4"/>
  <c r="Y37" i="4" s="1"/>
  <c r="W32" i="4"/>
  <c r="Y31" i="4"/>
  <c r="AA31" i="4" s="1"/>
  <c r="AB31" i="4" s="1"/>
  <c r="Y30" i="4"/>
  <c r="AA30" i="4" s="1"/>
  <c r="AB30" i="4" s="1"/>
  <c r="Y29" i="4"/>
  <c r="AA29" i="4" s="1"/>
  <c r="AB29" i="4" s="1"/>
  <c r="Y28" i="4"/>
  <c r="W27" i="4"/>
  <c r="AA26" i="4"/>
  <c r="AB26" i="4" s="1"/>
  <c r="Y26" i="4"/>
  <c r="Y25" i="4"/>
  <c r="AA25" i="4" s="1"/>
  <c r="AB25" i="4" s="1"/>
  <c r="AA24" i="4"/>
  <c r="AB24" i="4" s="1"/>
  <c r="Y24" i="4"/>
  <c r="Y23" i="4"/>
  <c r="Y27" i="4" s="1"/>
  <c r="Y21" i="4"/>
  <c r="W21" i="4"/>
  <c r="Y20" i="4"/>
  <c r="AA20" i="4" s="1"/>
  <c r="AA19" i="4"/>
  <c r="AB19" i="4" s="1"/>
  <c r="Y19" i="4"/>
  <c r="Y18" i="4"/>
  <c r="AA18" i="4" s="1"/>
  <c r="AA17" i="4"/>
  <c r="Y17" i="4"/>
  <c r="W16" i="4"/>
  <c r="Y15" i="4"/>
  <c r="AA15" i="4" s="1"/>
  <c r="AB15" i="4" s="1"/>
  <c r="Y14" i="4"/>
  <c r="AA14" i="4" s="1"/>
  <c r="AB14" i="4" s="1"/>
  <c r="Y13" i="4"/>
  <c r="AA13" i="4" s="1"/>
  <c r="Y12" i="4"/>
  <c r="W11" i="4"/>
  <c r="AA10" i="4"/>
  <c r="AB10" i="4" s="1"/>
  <c r="Y10" i="4"/>
  <c r="Y9" i="4"/>
  <c r="AA9" i="4" s="1"/>
  <c r="AB9" i="4" s="1"/>
  <c r="AA8" i="4"/>
  <c r="AB8" i="4" s="1"/>
  <c r="Y8" i="4"/>
  <c r="Y7" i="4"/>
  <c r="Y11" i="4" s="1"/>
  <c r="T51" i="4"/>
  <c r="T35" i="4"/>
  <c r="T19" i="4"/>
  <c r="O53" i="4"/>
  <c r="Q52" i="4"/>
  <c r="S52" i="4" s="1"/>
  <c r="T52" i="4" s="1"/>
  <c r="Q51" i="4"/>
  <c r="S51" i="4" s="1"/>
  <c r="Q50" i="4"/>
  <c r="S50" i="4" s="1"/>
  <c r="T50" i="4" s="1"/>
  <c r="Q49" i="4"/>
  <c r="O48" i="4"/>
  <c r="Q47" i="4"/>
  <c r="S47" i="4" s="1"/>
  <c r="T47" i="4" s="1"/>
  <c r="Q46" i="4"/>
  <c r="S46" i="4" s="1"/>
  <c r="T46" i="4" s="1"/>
  <c r="Q45" i="4"/>
  <c r="S45" i="4" s="1"/>
  <c r="T45" i="4" s="1"/>
  <c r="Q44" i="4"/>
  <c r="O43" i="4"/>
  <c r="O54" i="4" s="1"/>
  <c r="Q42" i="4"/>
  <c r="S42" i="4" s="1"/>
  <c r="T42" i="4" s="1"/>
  <c r="Q41" i="4"/>
  <c r="S41" i="4" s="1"/>
  <c r="T41" i="4" s="1"/>
  <c r="Q40" i="4"/>
  <c r="S40" i="4" s="1"/>
  <c r="T40" i="4" s="1"/>
  <c r="Q39" i="4"/>
  <c r="Q43" i="4" s="1"/>
  <c r="O37" i="4"/>
  <c r="Q36" i="4"/>
  <c r="S36" i="4" s="1"/>
  <c r="T36" i="4" s="1"/>
  <c r="Q35" i="4"/>
  <c r="S35" i="4" s="1"/>
  <c r="Q34" i="4"/>
  <c r="S34" i="4" s="1"/>
  <c r="T34" i="4" s="1"/>
  <c r="Q33" i="4"/>
  <c r="O32" i="4"/>
  <c r="Q31" i="4"/>
  <c r="S31" i="4" s="1"/>
  <c r="T31" i="4" s="1"/>
  <c r="Q30" i="4"/>
  <c r="S30" i="4" s="1"/>
  <c r="T30" i="4" s="1"/>
  <c r="Q29" i="4"/>
  <c r="S29" i="4" s="1"/>
  <c r="T29" i="4" s="1"/>
  <c r="Q28" i="4"/>
  <c r="O27" i="4"/>
  <c r="O38" i="4" s="1"/>
  <c r="Q26" i="4"/>
  <c r="S26" i="4" s="1"/>
  <c r="T26" i="4" s="1"/>
  <c r="Q25" i="4"/>
  <c r="S25" i="4" s="1"/>
  <c r="T25" i="4" s="1"/>
  <c r="Q24" i="4"/>
  <c r="S24" i="4" s="1"/>
  <c r="T24" i="4" s="1"/>
  <c r="Q23" i="4"/>
  <c r="Q27" i="4" s="1"/>
  <c r="O21" i="4"/>
  <c r="Q20" i="4"/>
  <c r="S20" i="4" s="1"/>
  <c r="T20" i="4" s="1"/>
  <c r="Q19" i="4"/>
  <c r="S19" i="4" s="1"/>
  <c r="Q18" i="4"/>
  <c r="S18" i="4" s="1"/>
  <c r="T18" i="4" s="1"/>
  <c r="Q17" i="4"/>
  <c r="O16" i="4"/>
  <c r="Q15" i="4"/>
  <c r="S15" i="4" s="1"/>
  <c r="T15" i="4" s="1"/>
  <c r="Q14" i="4"/>
  <c r="S14" i="4" s="1"/>
  <c r="T14" i="4" s="1"/>
  <c r="Q13" i="4"/>
  <c r="S13" i="4" s="1"/>
  <c r="T13" i="4" s="1"/>
  <c r="Q12" i="4"/>
  <c r="O11" i="4"/>
  <c r="S10" i="4"/>
  <c r="T10" i="4" s="1"/>
  <c r="Q10" i="4"/>
  <c r="S9" i="4"/>
  <c r="T9" i="4" s="1"/>
  <c r="Q9" i="4"/>
  <c r="S8" i="4"/>
  <c r="T8" i="4" s="1"/>
  <c r="Q8" i="4"/>
  <c r="Q7" i="4"/>
  <c r="Q11" i="4" s="1"/>
  <c r="AF10" i="4"/>
  <c r="G53" i="4"/>
  <c r="G48" i="4"/>
  <c r="G43" i="4"/>
  <c r="G54" i="4" s="1"/>
  <c r="G37" i="4"/>
  <c r="G32" i="4"/>
  <c r="G27" i="4"/>
  <c r="G21" i="4"/>
  <c r="G16" i="4"/>
  <c r="G11" i="4"/>
  <c r="AF52" i="4"/>
  <c r="AE52" i="4"/>
  <c r="I52" i="4"/>
  <c r="K52" i="4" s="1"/>
  <c r="L52" i="4" s="1"/>
  <c r="AE51" i="4"/>
  <c r="I51" i="4"/>
  <c r="AE50" i="4"/>
  <c r="I50" i="4"/>
  <c r="K50" i="4" s="1"/>
  <c r="L50" i="4" s="1"/>
  <c r="AE49" i="4"/>
  <c r="AE53" i="4" s="1"/>
  <c r="I49" i="4"/>
  <c r="AE47" i="4"/>
  <c r="I47" i="4"/>
  <c r="K47" i="4" s="1"/>
  <c r="L47" i="4" s="1"/>
  <c r="AE46" i="4"/>
  <c r="I46" i="4"/>
  <c r="AE45" i="4"/>
  <c r="I45" i="4"/>
  <c r="K45" i="4" s="1"/>
  <c r="L45" i="4" s="1"/>
  <c r="AE44" i="4"/>
  <c r="AE48" i="4" s="1"/>
  <c r="I44" i="4"/>
  <c r="K44" i="4" s="1"/>
  <c r="L44" i="4" s="1"/>
  <c r="AE42" i="4"/>
  <c r="I42" i="4"/>
  <c r="K42" i="4" s="1"/>
  <c r="L42" i="4" s="1"/>
  <c r="AE41" i="4"/>
  <c r="I41" i="4"/>
  <c r="AE40" i="4"/>
  <c r="AE43" i="4" s="1"/>
  <c r="I40" i="4"/>
  <c r="K40" i="4" s="1"/>
  <c r="L40" i="4" s="1"/>
  <c r="AE39" i="4"/>
  <c r="I39" i="4"/>
  <c r="AE36" i="4"/>
  <c r="I36" i="4"/>
  <c r="K36" i="4" s="1"/>
  <c r="L36" i="4" s="1"/>
  <c r="AE35" i="4"/>
  <c r="I35" i="4"/>
  <c r="AE34" i="4"/>
  <c r="I34" i="4"/>
  <c r="K34" i="4" s="1"/>
  <c r="L34" i="4" s="1"/>
  <c r="AE33" i="4"/>
  <c r="AE37" i="4" s="1"/>
  <c r="I33" i="4"/>
  <c r="AE31" i="4"/>
  <c r="I31" i="4"/>
  <c r="K31" i="4" s="1"/>
  <c r="L31" i="4" s="1"/>
  <c r="AE30" i="4"/>
  <c r="I30" i="4"/>
  <c r="AF29" i="4"/>
  <c r="AE29" i="4"/>
  <c r="I29" i="4"/>
  <c r="K29" i="4" s="1"/>
  <c r="L29" i="4" s="1"/>
  <c r="AE28" i="4"/>
  <c r="AE32" i="4" s="1"/>
  <c r="I28" i="4"/>
  <c r="AE26" i="4"/>
  <c r="I26" i="4"/>
  <c r="K26" i="4" s="1"/>
  <c r="L26" i="4" s="1"/>
  <c r="AE25" i="4"/>
  <c r="I25" i="4"/>
  <c r="K25" i="4" s="1"/>
  <c r="L25" i="4" s="1"/>
  <c r="AE24" i="4"/>
  <c r="I24" i="4"/>
  <c r="K24" i="4" s="1"/>
  <c r="L24" i="4" s="1"/>
  <c r="AE23" i="4"/>
  <c r="AE27" i="4" s="1"/>
  <c r="I23" i="4"/>
  <c r="I27" i="4" s="1"/>
  <c r="I20" i="4"/>
  <c r="K20" i="4" s="1"/>
  <c r="L20" i="4" s="1"/>
  <c r="AE19" i="4"/>
  <c r="I19" i="4"/>
  <c r="AF19" i="4" s="1"/>
  <c r="AE18" i="4"/>
  <c r="AE21" i="4" s="1"/>
  <c r="I18" i="4"/>
  <c r="K18" i="4" s="1"/>
  <c r="L18" i="4" s="1"/>
  <c r="AE17" i="4"/>
  <c r="I17" i="4"/>
  <c r="AE15" i="4"/>
  <c r="I15" i="4"/>
  <c r="K15" i="4" s="1"/>
  <c r="L15" i="4" s="1"/>
  <c r="AE14" i="4"/>
  <c r="I14" i="4"/>
  <c r="AE13" i="4"/>
  <c r="I13" i="4"/>
  <c r="K13" i="4" s="1"/>
  <c r="L13" i="4" s="1"/>
  <c r="AE12" i="4"/>
  <c r="I12" i="4"/>
  <c r="AE10" i="4"/>
  <c r="I10" i="4"/>
  <c r="K10" i="4" s="1"/>
  <c r="L10" i="4" s="1"/>
  <c r="AE9" i="4"/>
  <c r="I9" i="4"/>
  <c r="AF9" i="4" s="1"/>
  <c r="AE8" i="4"/>
  <c r="I8" i="4"/>
  <c r="I11" i="4" s="1"/>
  <c r="AE7" i="4"/>
  <c r="I7" i="4"/>
  <c r="K7" i="4" s="1"/>
  <c r="L7" i="4" s="1"/>
  <c r="AH20" i="4" l="1"/>
  <c r="AC20" i="4"/>
  <c r="AB20" i="4"/>
  <c r="AC34" i="4"/>
  <c r="AB34" i="4"/>
  <c r="AC18" i="4"/>
  <c r="AB18" i="4"/>
  <c r="AC35" i="4"/>
  <c r="AB35" i="4"/>
  <c r="AE38" i="4"/>
  <c r="AE54" i="4"/>
  <c r="AC36" i="4"/>
  <c r="AB36" i="4"/>
  <c r="I16" i="4"/>
  <c r="I32" i="4"/>
  <c r="AF33" i="4"/>
  <c r="AF35" i="4"/>
  <c r="AF49" i="4"/>
  <c r="G38" i="4"/>
  <c r="AF34" i="4"/>
  <c r="S23" i="4"/>
  <c r="T23" i="4" s="1"/>
  <c r="S39" i="4"/>
  <c r="T39" i="4" s="1"/>
  <c r="W38" i="4"/>
  <c r="AA33" i="4"/>
  <c r="W54" i="4"/>
  <c r="AG20" i="4"/>
  <c r="AC19" i="4"/>
  <c r="AE16" i="4"/>
  <c r="G22" i="4"/>
  <c r="G55" i="4" s="1"/>
  <c r="Q16" i="4"/>
  <c r="Q32" i="4"/>
  <c r="Q48" i="4"/>
  <c r="Q54" i="4" s="1"/>
  <c r="Y16" i="4"/>
  <c r="Y22" i="4" s="1"/>
  <c r="Y55" i="4" s="1"/>
  <c r="AA23" i="4"/>
  <c r="AB23" i="4" s="1"/>
  <c r="AA39" i="4"/>
  <c r="AB39" i="4" s="1"/>
  <c r="AF20" i="4"/>
  <c r="AA21" i="4"/>
  <c r="Q21" i="4"/>
  <c r="Q37" i="4"/>
  <c r="Q53" i="4"/>
  <c r="Y32" i="4"/>
  <c r="Y48" i="4"/>
  <c r="AB17" i="4"/>
  <c r="BG53" i="6"/>
  <c r="D58" i="7" s="1"/>
  <c r="W22" i="4"/>
  <c r="W55" i="4" s="1"/>
  <c r="O22" i="4"/>
  <c r="O55" i="4" s="1"/>
  <c r="AE11" i="4"/>
  <c r="AE22" i="4" s="1"/>
  <c r="AE55" i="4" s="1"/>
  <c r="AA7" i="4"/>
  <c r="AB7" i="4" s="1"/>
  <c r="AC50" i="4"/>
  <c r="AC23" i="4"/>
  <c r="Y38" i="4"/>
  <c r="AH31" i="4"/>
  <c r="Y54" i="4"/>
  <c r="AC47" i="4"/>
  <c r="AC51" i="4"/>
  <c r="AC13" i="4"/>
  <c r="AC52" i="4"/>
  <c r="AC15" i="4"/>
  <c r="AC30" i="4"/>
  <c r="AC46" i="4"/>
  <c r="AC14" i="4"/>
  <c r="AC29" i="4"/>
  <c r="AH45" i="4"/>
  <c r="AC7" i="4"/>
  <c r="AC8" i="4"/>
  <c r="AC9" i="4"/>
  <c r="AC10" i="4"/>
  <c r="AA11" i="4"/>
  <c r="AA12" i="4"/>
  <c r="AB12" i="4" s="1"/>
  <c r="AC24" i="4"/>
  <c r="AC25" i="4"/>
  <c r="AC26" i="4"/>
  <c r="AA27" i="4"/>
  <c r="AA28" i="4"/>
  <c r="AB28" i="4" s="1"/>
  <c r="AC40" i="4"/>
  <c r="AC41" i="4"/>
  <c r="AC42" i="4"/>
  <c r="AA43" i="4"/>
  <c r="AA44" i="4"/>
  <c r="AB44" i="4" s="1"/>
  <c r="AA49" i="4"/>
  <c r="AB49" i="4" s="1"/>
  <c r="S7" i="4"/>
  <c r="S11" i="4" s="1"/>
  <c r="AH15" i="4"/>
  <c r="AH26" i="4"/>
  <c r="U14" i="4"/>
  <c r="U18" i="4"/>
  <c r="U30" i="4"/>
  <c r="U34" i="4"/>
  <c r="U46" i="4"/>
  <c r="U50" i="4"/>
  <c r="Q22" i="4"/>
  <c r="U15" i="4"/>
  <c r="U19" i="4"/>
  <c r="T27" i="4"/>
  <c r="Q38" i="4"/>
  <c r="U31" i="4"/>
  <c r="U35" i="4"/>
  <c r="U47" i="4"/>
  <c r="U51" i="4"/>
  <c r="U20" i="4"/>
  <c r="U36" i="4"/>
  <c r="U52" i="4"/>
  <c r="U13" i="4"/>
  <c r="U24" i="4"/>
  <c r="U29" i="4"/>
  <c r="U45" i="4"/>
  <c r="U9" i="4"/>
  <c r="U10" i="4"/>
  <c r="S12" i="4"/>
  <c r="T12" i="4" s="1"/>
  <c r="S27" i="4"/>
  <c r="AH40" i="4"/>
  <c r="S43" i="4"/>
  <c r="AF18" i="4"/>
  <c r="U8" i="4"/>
  <c r="S17" i="4"/>
  <c r="T17" i="4" s="1"/>
  <c r="U23" i="4"/>
  <c r="U25" i="4"/>
  <c r="U26" i="4"/>
  <c r="S33" i="4"/>
  <c r="T33" i="4" s="1"/>
  <c r="U39" i="4"/>
  <c r="U41" i="4"/>
  <c r="U42" i="4"/>
  <c r="S49" i="4"/>
  <c r="T49" i="4" s="1"/>
  <c r="S28" i="4"/>
  <c r="T28" i="4" s="1"/>
  <c r="S44" i="4"/>
  <c r="AF17" i="4"/>
  <c r="AF21" i="4" s="1"/>
  <c r="K8" i="4"/>
  <c r="L8" i="4" s="1"/>
  <c r="AH8" i="4" s="1"/>
  <c r="AF36" i="4"/>
  <c r="I48" i="4"/>
  <c r="I53" i="4"/>
  <c r="AF47" i="4"/>
  <c r="AF39" i="4"/>
  <c r="AF41" i="4"/>
  <c r="AF50" i="4"/>
  <c r="I21" i="4"/>
  <c r="I22" i="4" s="1"/>
  <c r="I43" i="4"/>
  <c r="AF23" i="4"/>
  <c r="AF51" i="4"/>
  <c r="I37" i="4"/>
  <c r="I38" i="4" s="1"/>
  <c r="AF14" i="4"/>
  <c r="AG7" i="4"/>
  <c r="AF12" i="4"/>
  <c r="AF31" i="4"/>
  <c r="AG47" i="4"/>
  <c r="AF28" i="4"/>
  <c r="AF32" i="4" s="1"/>
  <c r="AF30" i="4"/>
  <c r="AH50" i="4"/>
  <c r="AF46" i="4"/>
  <c r="M10" i="4"/>
  <c r="AG50" i="4"/>
  <c r="M50" i="4"/>
  <c r="AG52" i="4"/>
  <c r="M52" i="4"/>
  <c r="K49" i="4"/>
  <c r="K51" i="4"/>
  <c r="L51" i="4" s="1"/>
  <c r="M44" i="4"/>
  <c r="M47" i="4"/>
  <c r="AG45" i="4"/>
  <c r="M45" i="4"/>
  <c r="AF45" i="4"/>
  <c r="K46" i="4"/>
  <c r="L46" i="4" s="1"/>
  <c r="L48" i="4" s="1"/>
  <c r="AF44" i="4"/>
  <c r="AF48" i="4" s="1"/>
  <c r="M40" i="4"/>
  <c r="AG40" i="4"/>
  <c r="M42" i="4"/>
  <c r="AG42" i="4"/>
  <c r="AF40" i="4"/>
  <c r="AF42" i="4"/>
  <c r="K39" i="4"/>
  <c r="K41" i="4"/>
  <c r="L41" i="4" s="1"/>
  <c r="M34" i="4"/>
  <c r="AG34" i="4"/>
  <c r="M36" i="4"/>
  <c r="AG36" i="4"/>
  <c r="K33" i="4"/>
  <c r="K35" i="4"/>
  <c r="L35" i="4" s="1"/>
  <c r="AG29" i="4"/>
  <c r="M29" i="4"/>
  <c r="AG31" i="4"/>
  <c r="M31" i="4"/>
  <c r="K28" i="4"/>
  <c r="K30" i="4"/>
  <c r="L30" i="4" s="1"/>
  <c r="AG24" i="4"/>
  <c r="M24" i="4"/>
  <c r="AG25" i="4"/>
  <c r="M25" i="4"/>
  <c r="AG26" i="4"/>
  <c r="M26" i="4"/>
  <c r="AF24" i="4"/>
  <c r="K23" i="4"/>
  <c r="AF25" i="4"/>
  <c r="AF26" i="4"/>
  <c r="M20" i="4"/>
  <c r="AI20" i="4" s="1"/>
  <c r="AG18" i="4"/>
  <c r="M18" i="4"/>
  <c r="K19" i="4"/>
  <c r="L19" i="4" s="1"/>
  <c r="K17" i="4"/>
  <c r="AG13" i="4"/>
  <c r="M13" i="4"/>
  <c r="AG15" i="4"/>
  <c r="M15" i="4"/>
  <c r="AF13" i="4"/>
  <c r="AF15" i="4"/>
  <c r="K12" i="4"/>
  <c r="K14" i="4"/>
  <c r="L14" i="4" s="1"/>
  <c r="AG8" i="4"/>
  <c r="AF8" i="4"/>
  <c r="K9" i="4"/>
  <c r="AF7" i="4"/>
  <c r="M7" i="4"/>
  <c r="AA37" i="4" l="1"/>
  <c r="AB33" i="4"/>
  <c r="AF37" i="4"/>
  <c r="K48" i="4"/>
  <c r="AG44" i="4"/>
  <c r="T44" i="4"/>
  <c r="I54" i="4"/>
  <c r="AF43" i="4"/>
  <c r="AF53" i="4"/>
  <c r="AF27" i="4"/>
  <c r="AF16" i="4"/>
  <c r="I55" i="4"/>
  <c r="AF11" i="4"/>
  <c r="AF22" i="4" s="1"/>
  <c r="AC11" i="4"/>
  <c r="AB21" i="4"/>
  <c r="AC17" i="4"/>
  <c r="AC21" i="4" s="1"/>
  <c r="AC27" i="4"/>
  <c r="AH42" i="4"/>
  <c r="AA53" i="4"/>
  <c r="AA54" i="4" s="1"/>
  <c r="AB53" i="4"/>
  <c r="AC49" i="4"/>
  <c r="AC53" i="4" s="1"/>
  <c r="AB27" i="4"/>
  <c r="AC45" i="4"/>
  <c r="AC31" i="4"/>
  <c r="AA48" i="4"/>
  <c r="AB48" i="4"/>
  <c r="AC12" i="4"/>
  <c r="AC16" i="4" s="1"/>
  <c r="AA16" i="4"/>
  <c r="AA22" i="4" s="1"/>
  <c r="AB16" i="4"/>
  <c r="AC28" i="4"/>
  <c r="AA32" i="4"/>
  <c r="AA38" i="4" s="1"/>
  <c r="AB32" i="4"/>
  <c r="AB37" i="4"/>
  <c r="AC33" i="4"/>
  <c r="AC37" i="4" s="1"/>
  <c r="AB43" i="4"/>
  <c r="AB54" i="4" s="1"/>
  <c r="AB11" i="4"/>
  <c r="AC39" i="4"/>
  <c r="AC43" i="4" s="1"/>
  <c r="AH14" i="4"/>
  <c r="AH36" i="4"/>
  <c r="AH24" i="4"/>
  <c r="AH19" i="4"/>
  <c r="AH34" i="4"/>
  <c r="M8" i="4"/>
  <c r="AI8" i="4" s="1"/>
  <c r="AH52" i="4"/>
  <c r="AI26" i="4"/>
  <c r="T7" i="4"/>
  <c r="U7" i="4" s="1"/>
  <c r="U11" i="4" s="1"/>
  <c r="AH18" i="4"/>
  <c r="AI15" i="4"/>
  <c r="U40" i="4"/>
  <c r="U43" i="4" s="1"/>
  <c r="AH35" i="4"/>
  <c r="AH10" i="4"/>
  <c r="AH29" i="4"/>
  <c r="U27" i="4"/>
  <c r="T43" i="4"/>
  <c r="U44" i="4"/>
  <c r="U48" i="4" s="1"/>
  <c r="S48" i="4"/>
  <c r="T48" i="4"/>
  <c r="AI18" i="4"/>
  <c r="U28" i="4"/>
  <c r="U32" i="4" s="1"/>
  <c r="S32" i="4"/>
  <c r="T32" i="4"/>
  <c r="T38" i="4" s="1"/>
  <c r="Q55" i="4"/>
  <c r="S53" i="4"/>
  <c r="T53" i="4"/>
  <c r="U49" i="4"/>
  <c r="U53" i="4" s="1"/>
  <c r="S37" i="4"/>
  <c r="T37" i="4"/>
  <c r="U33" i="4"/>
  <c r="U37" i="4" s="1"/>
  <c r="S21" i="4"/>
  <c r="T21" i="4"/>
  <c r="U12" i="4"/>
  <c r="U16" i="4" s="1"/>
  <c r="S16" i="4"/>
  <c r="S22" i="4" s="1"/>
  <c r="T16" i="4"/>
  <c r="L33" i="4"/>
  <c r="L37" i="4" s="1"/>
  <c r="K37" i="4"/>
  <c r="AI45" i="4"/>
  <c r="AH41" i="4"/>
  <c r="AG10" i="4"/>
  <c r="K21" i="4"/>
  <c r="L17" i="4"/>
  <c r="L21" i="4" s="1"/>
  <c r="L23" i="4"/>
  <c r="M23" i="4" s="1"/>
  <c r="K27" i="4"/>
  <c r="AI29" i="4"/>
  <c r="AI50" i="4"/>
  <c r="AH13" i="4"/>
  <c r="AH46" i="4"/>
  <c r="L12" i="4"/>
  <c r="L16" i="4" s="1"/>
  <c r="K16" i="4"/>
  <c r="L28" i="4"/>
  <c r="L32" i="4" s="1"/>
  <c r="K32" i="4"/>
  <c r="K43" i="4"/>
  <c r="L39" i="4"/>
  <c r="L43" i="4" s="1"/>
  <c r="L49" i="4"/>
  <c r="L53" i="4" s="1"/>
  <c r="K53" i="4"/>
  <c r="AH51" i="4"/>
  <c r="L9" i="4"/>
  <c r="L11" i="4" s="1"/>
  <c r="AI36" i="4"/>
  <c r="AH25" i="4"/>
  <c r="AH30" i="4"/>
  <c r="AI24" i="4"/>
  <c r="AI31" i="4"/>
  <c r="AI47" i="4"/>
  <c r="AH47" i="4"/>
  <c r="AI25" i="4"/>
  <c r="AI52" i="4"/>
  <c r="AI10" i="4"/>
  <c r="AI42" i="4"/>
  <c r="AI13" i="4"/>
  <c r="K11" i="4"/>
  <c r="AG51" i="4"/>
  <c r="M51" i="4"/>
  <c r="AG49" i="4"/>
  <c r="AG53" i="4" s="1"/>
  <c r="AG46" i="4"/>
  <c r="M46" i="4"/>
  <c r="AI46" i="4" s="1"/>
  <c r="AG41" i="4"/>
  <c r="M41" i="4"/>
  <c r="AG39" i="4"/>
  <c r="AG43" i="4" s="1"/>
  <c r="AG35" i="4"/>
  <c r="M35" i="4"/>
  <c r="AI35" i="4" s="1"/>
  <c r="AG33" i="4"/>
  <c r="AG37" i="4" s="1"/>
  <c r="AI34" i="4"/>
  <c r="AG30" i="4"/>
  <c r="M30" i="4"/>
  <c r="AI30" i="4" s="1"/>
  <c r="AG28" i="4"/>
  <c r="AG32" i="4" s="1"/>
  <c r="AG23" i="4"/>
  <c r="AG27" i="4" s="1"/>
  <c r="AG17" i="4"/>
  <c r="AG21" i="4" s="1"/>
  <c r="AG19" i="4"/>
  <c r="M19" i="4"/>
  <c r="AI19" i="4" s="1"/>
  <c r="AG12" i="4"/>
  <c r="AG16" i="4" s="1"/>
  <c r="M12" i="4"/>
  <c r="AG14" i="4"/>
  <c r="M14" i="4"/>
  <c r="AI14" i="4" s="1"/>
  <c r="AG9" i="4"/>
  <c r="AG11" i="4" s="1"/>
  <c r="S38" i="4" l="1"/>
  <c r="S54" i="4"/>
  <c r="T11" i="4"/>
  <c r="T22" i="4" s="1"/>
  <c r="AF38" i="4"/>
  <c r="AG38" i="4"/>
  <c r="K22" i="4"/>
  <c r="AF55" i="4"/>
  <c r="AF54" i="4"/>
  <c r="AG48" i="4"/>
  <c r="AG54" i="4" s="1"/>
  <c r="AG22" i="4"/>
  <c r="AB22" i="4"/>
  <c r="AB55" i="4" s="1"/>
  <c r="AC32" i="4"/>
  <c r="AC38" i="4" s="1"/>
  <c r="AA55" i="4"/>
  <c r="AB38" i="4"/>
  <c r="AC54" i="4"/>
  <c r="AC44" i="4"/>
  <c r="AC48" i="4" s="1"/>
  <c r="AC22" i="4"/>
  <c r="M9" i="4"/>
  <c r="AI9" i="4" s="1"/>
  <c r="AH9" i="4"/>
  <c r="L54" i="4"/>
  <c r="M33" i="4"/>
  <c r="AH39" i="4"/>
  <c r="AH43" i="4" s="1"/>
  <c r="M39" i="4"/>
  <c r="AI39" i="4" s="1"/>
  <c r="AI43" i="4" s="1"/>
  <c r="AH7" i="4"/>
  <c r="AI40" i="4"/>
  <c r="U54" i="4"/>
  <c r="T54" i="4"/>
  <c r="S55" i="4"/>
  <c r="U17" i="4"/>
  <c r="U21" i="4" s="1"/>
  <c r="U22" i="4" s="1"/>
  <c r="U38" i="4"/>
  <c r="AI41" i="4"/>
  <c r="M49" i="4"/>
  <c r="AH17" i="4"/>
  <c r="AH21" i="4" s="1"/>
  <c r="K38" i="4"/>
  <c r="M17" i="4"/>
  <c r="M28" i="4"/>
  <c r="L22" i="4"/>
  <c r="K54" i="4"/>
  <c r="K55" i="4" s="1"/>
  <c r="L27" i="4"/>
  <c r="L38" i="4" s="1"/>
  <c r="AH23" i="4"/>
  <c r="AH27" i="4" s="1"/>
  <c r="AI51" i="4"/>
  <c r="AH33" i="4"/>
  <c r="AH37" i="4" s="1"/>
  <c r="AH38" i="4" s="1"/>
  <c r="AH44" i="4"/>
  <c r="AH48" i="4" s="1"/>
  <c r="AH49" i="4"/>
  <c r="AH53" i="4" s="1"/>
  <c r="AH54" i="4" s="1"/>
  <c r="AH12" i="4"/>
  <c r="AH16" i="4" s="1"/>
  <c r="AH28" i="4"/>
  <c r="AH32" i="4" s="1"/>
  <c r="M53" i="4"/>
  <c r="M48" i="4"/>
  <c r="AI33" i="4"/>
  <c r="AI37" i="4" s="1"/>
  <c r="M37" i="4"/>
  <c r="AI23" i="4"/>
  <c r="AI27" i="4" s="1"/>
  <c r="M27" i="4"/>
  <c r="M21" i="4"/>
  <c r="M16" i="4"/>
  <c r="M11" i="4"/>
  <c r="M43" i="4" l="1"/>
  <c r="AG55" i="4"/>
  <c r="AH11" i="4"/>
  <c r="AH22" i="4" s="1"/>
  <c r="AH55" i="4" s="1"/>
  <c r="AC55" i="4"/>
  <c r="AI28" i="4"/>
  <c r="AI32" i="4" s="1"/>
  <c r="AI38" i="4" s="1"/>
  <c r="AI7" i="4"/>
  <c r="AI11" i="4" s="1"/>
  <c r="AI12" i="4"/>
  <c r="AI16" i="4" s="1"/>
  <c r="T55" i="4"/>
  <c r="U55" i="4"/>
  <c r="AI17" i="4"/>
  <c r="AI21" i="4" s="1"/>
  <c r="M32" i="4"/>
  <c r="M38" i="4" s="1"/>
  <c r="M22" i="4"/>
  <c r="L55" i="4"/>
  <c r="AI44" i="4"/>
  <c r="AI48" i="4" s="1"/>
  <c r="AI49" i="4"/>
  <c r="AI53" i="4" s="1"/>
  <c r="AI54" i="4" s="1"/>
  <c r="M54" i="4"/>
  <c r="AI22" i="4" l="1"/>
  <c r="AI55" i="4" s="1"/>
  <c r="M55" i="4"/>
  <c r="FM50" i="1" l="1"/>
  <c r="BE50" i="6" s="1"/>
  <c r="FL50" i="1"/>
  <c r="BD50" i="6" s="1"/>
  <c r="FF50" i="1"/>
  <c r="FD50" i="1"/>
  <c r="FC50" i="1"/>
  <c r="EX50" i="1"/>
  <c r="EV50" i="1"/>
  <c r="EU50" i="1"/>
  <c r="FM49" i="1"/>
  <c r="BE49" i="6" s="1"/>
  <c r="FL49" i="1"/>
  <c r="BD49" i="6" s="1"/>
  <c r="FF49" i="1"/>
  <c r="FD49" i="1"/>
  <c r="FC49" i="1"/>
  <c r="EX49" i="1"/>
  <c r="EV49" i="1"/>
  <c r="EU49" i="1"/>
  <c r="FM48" i="1"/>
  <c r="BE48" i="6" s="1"/>
  <c r="FL48" i="1"/>
  <c r="BD48" i="6" s="1"/>
  <c r="FF48" i="1"/>
  <c r="FD48" i="1"/>
  <c r="FC48" i="1"/>
  <c r="EX48" i="1"/>
  <c r="EV48" i="1"/>
  <c r="EU48" i="1"/>
  <c r="FM47" i="1"/>
  <c r="BE47" i="6" s="1"/>
  <c r="FL47" i="1"/>
  <c r="BD47" i="6" s="1"/>
  <c r="FF47" i="1"/>
  <c r="FD47" i="1"/>
  <c r="FC47" i="1"/>
  <c r="EX47" i="1"/>
  <c r="EV47" i="1"/>
  <c r="EU47" i="1"/>
  <c r="FM45" i="1"/>
  <c r="BE45" i="6" s="1"/>
  <c r="FL45" i="1"/>
  <c r="BD45" i="6" s="1"/>
  <c r="FF45" i="1"/>
  <c r="FD45" i="1"/>
  <c r="FC45" i="1"/>
  <c r="EX45" i="1"/>
  <c r="EV45" i="1"/>
  <c r="EU45" i="1"/>
  <c r="FM44" i="1"/>
  <c r="BE44" i="6" s="1"/>
  <c r="FL44" i="1"/>
  <c r="BD44" i="6" s="1"/>
  <c r="FF44" i="1"/>
  <c r="FD44" i="1"/>
  <c r="FC44" i="1"/>
  <c r="EX44" i="1"/>
  <c r="EV44" i="1"/>
  <c r="EU44" i="1"/>
  <c r="FM43" i="1"/>
  <c r="BE43" i="6" s="1"/>
  <c r="FL43" i="1"/>
  <c r="BD43" i="6" s="1"/>
  <c r="FF43" i="1"/>
  <c r="FD43" i="1"/>
  <c r="FC43" i="1"/>
  <c r="EX43" i="1"/>
  <c r="EV43" i="1"/>
  <c r="EU43" i="1"/>
  <c r="FM42" i="1"/>
  <c r="FL42" i="1"/>
  <c r="FF42" i="1"/>
  <c r="FD42" i="1"/>
  <c r="FC42" i="1"/>
  <c r="EX42" i="1"/>
  <c r="EV42" i="1"/>
  <c r="EU42" i="1"/>
  <c r="FM40" i="1"/>
  <c r="BE40" i="6" s="1"/>
  <c r="FL40" i="1"/>
  <c r="BD40" i="6" s="1"/>
  <c r="FF40" i="1"/>
  <c r="FD40" i="1"/>
  <c r="FC40" i="1"/>
  <c r="EX40" i="1"/>
  <c r="EV40" i="1"/>
  <c r="EU40" i="1"/>
  <c r="FM39" i="1"/>
  <c r="BE39" i="6" s="1"/>
  <c r="FL39" i="1"/>
  <c r="BD39" i="6" s="1"/>
  <c r="FF39" i="1"/>
  <c r="FD39" i="1"/>
  <c r="FC39" i="1"/>
  <c r="EX39" i="1"/>
  <c r="EV39" i="1"/>
  <c r="EU39" i="1"/>
  <c r="FM38" i="1"/>
  <c r="BE38" i="6" s="1"/>
  <c r="FL38" i="1"/>
  <c r="BD38" i="6" s="1"/>
  <c r="FF38" i="1"/>
  <c r="FD38" i="1"/>
  <c r="FC38" i="1"/>
  <c r="EX38" i="1"/>
  <c r="EV38" i="1"/>
  <c r="EU38" i="1"/>
  <c r="FM37" i="1"/>
  <c r="BE37" i="6" s="1"/>
  <c r="FL37" i="1"/>
  <c r="BD37" i="6" s="1"/>
  <c r="FF37" i="1"/>
  <c r="FD37" i="1"/>
  <c r="FC37" i="1"/>
  <c r="EX37" i="1"/>
  <c r="EV37" i="1"/>
  <c r="EU37" i="1"/>
  <c r="FM34" i="1"/>
  <c r="BE34" i="6" s="1"/>
  <c r="FL34" i="1"/>
  <c r="BD34" i="6" s="1"/>
  <c r="FF34" i="1"/>
  <c r="FD34" i="1"/>
  <c r="FC34" i="1"/>
  <c r="EX34" i="1"/>
  <c r="EV34" i="1"/>
  <c r="EU34" i="1"/>
  <c r="FM33" i="1"/>
  <c r="BE33" i="6" s="1"/>
  <c r="FL33" i="1"/>
  <c r="BD33" i="6" s="1"/>
  <c r="FF33" i="1"/>
  <c r="FD33" i="1"/>
  <c r="FC33" i="1"/>
  <c r="EX33" i="1"/>
  <c r="EV33" i="1"/>
  <c r="EU33" i="1"/>
  <c r="FM32" i="1"/>
  <c r="BE32" i="6" s="1"/>
  <c r="FL32" i="1"/>
  <c r="BD32" i="6" s="1"/>
  <c r="FF32" i="1"/>
  <c r="FD32" i="1"/>
  <c r="FC32" i="1"/>
  <c r="EX32" i="1"/>
  <c r="EV32" i="1"/>
  <c r="EU32" i="1"/>
  <c r="FM31" i="1"/>
  <c r="BE31" i="6" s="1"/>
  <c r="FL31" i="1"/>
  <c r="FF31" i="1"/>
  <c r="FD31" i="1"/>
  <c r="FC31" i="1"/>
  <c r="EX31" i="1"/>
  <c r="EV31" i="1"/>
  <c r="EU31" i="1"/>
  <c r="FM29" i="1"/>
  <c r="BE29" i="6" s="1"/>
  <c r="FL29" i="1"/>
  <c r="BD29" i="6" s="1"/>
  <c r="FF29" i="1"/>
  <c r="FD29" i="1"/>
  <c r="FC29" i="1"/>
  <c r="EX29" i="1"/>
  <c r="EV29" i="1"/>
  <c r="EU29" i="1"/>
  <c r="FM28" i="1"/>
  <c r="BE28" i="6" s="1"/>
  <c r="FL28" i="1"/>
  <c r="BD28" i="6" s="1"/>
  <c r="FF28" i="1"/>
  <c r="FD28" i="1"/>
  <c r="FC28" i="1"/>
  <c r="EX28" i="1"/>
  <c r="EV28" i="1"/>
  <c r="EU28" i="1"/>
  <c r="FM27" i="1"/>
  <c r="BE27" i="6" s="1"/>
  <c r="FL27" i="1"/>
  <c r="BD27" i="6" s="1"/>
  <c r="FF27" i="1"/>
  <c r="FD27" i="1"/>
  <c r="FC27" i="1"/>
  <c r="EX27" i="1"/>
  <c r="EV27" i="1"/>
  <c r="EU27" i="1"/>
  <c r="FM26" i="1"/>
  <c r="BE26" i="6" s="1"/>
  <c r="FL26" i="1"/>
  <c r="BD26" i="6" s="1"/>
  <c r="FF26" i="1"/>
  <c r="FD26" i="1"/>
  <c r="FC26" i="1"/>
  <c r="EX26" i="1"/>
  <c r="EV26" i="1"/>
  <c r="EU26" i="1"/>
  <c r="FM24" i="1"/>
  <c r="BE24" i="6" s="1"/>
  <c r="FL24" i="1"/>
  <c r="BD24" i="6" s="1"/>
  <c r="FF24" i="1"/>
  <c r="FD24" i="1"/>
  <c r="FC24" i="1"/>
  <c r="EX24" i="1"/>
  <c r="EV24" i="1"/>
  <c r="EU24" i="1"/>
  <c r="FM23" i="1"/>
  <c r="BE23" i="6" s="1"/>
  <c r="FL23" i="1"/>
  <c r="BD23" i="6" s="1"/>
  <c r="FF23" i="1"/>
  <c r="FD23" i="1"/>
  <c r="FC23" i="1"/>
  <c r="EX23" i="1"/>
  <c r="EV23" i="1"/>
  <c r="EU23" i="1"/>
  <c r="FM22" i="1"/>
  <c r="BE22" i="6" s="1"/>
  <c r="FL22" i="1"/>
  <c r="BD22" i="6" s="1"/>
  <c r="FF22" i="1"/>
  <c r="FD22" i="1"/>
  <c r="FC22" i="1"/>
  <c r="EX22" i="1"/>
  <c r="EV22" i="1"/>
  <c r="EU22" i="1"/>
  <c r="FM21" i="1"/>
  <c r="FL21" i="1"/>
  <c r="FF21" i="1"/>
  <c r="FD21" i="1"/>
  <c r="FC21" i="1"/>
  <c r="EX21" i="1"/>
  <c r="EV21" i="1"/>
  <c r="EU21" i="1"/>
  <c r="FM18" i="1"/>
  <c r="BE18" i="6" s="1"/>
  <c r="FL18" i="1"/>
  <c r="BD18" i="6" s="1"/>
  <c r="FF18" i="1"/>
  <c r="FD18" i="1"/>
  <c r="FC18" i="1"/>
  <c r="EX18" i="1"/>
  <c r="EV18" i="1"/>
  <c r="EU18" i="1"/>
  <c r="FM17" i="1"/>
  <c r="BE17" i="6" s="1"/>
  <c r="FL17" i="1"/>
  <c r="BD17" i="6" s="1"/>
  <c r="FF17" i="1"/>
  <c r="FD17" i="1"/>
  <c r="FC17" i="1"/>
  <c r="EX17" i="1"/>
  <c r="EV17" i="1"/>
  <c r="EU17" i="1"/>
  <c r="FM16" i="1"/>
  <c r="BE16" i="6" s="1"/>
  <c r="FL16" i="1"/>
  <c r="BD16" i="6" s="1"/>
  <c r="FF16" i="1"/>
  <c r="FD16" i="1"/>
  <c r="FC16" i="1"/>
  <c r="EX16" i="1"/>
  <c r="EV16" i="1"/>
  <c r="EU16" i="1"/>
  <c r="FM15" i="1"/>
  <c r="BE15" i="6" s="1"/>
  <c r="FL15" i="1"/>
  <c r="BD15" i="6" s="1"/>
  <c r="FF15" i="1"/>
  <c r="FD15" i="1"/>
  <c r="FC15" i="1"/>
  <c r="EX15" i="1"/>
  <c r="EV15" i="1"/>
  <c r="EU15" i="1"/>
  <c r="FM13" i="1"/>
  <c r="BE13" i="6" s="1"/>
  <c r="FL13" i="1"/>
  <c r="BD13" i="6" s="1"/>
  <c r="FF13" i="1"/>
  <c r="FD13" i="1"/>
  <c r="FC13" i="1"/>
  <c r="EX13" i="1"/>
  <c r="EV13" i="1"/>
  <c r="EU13" i="1"/>
  <c r="FM12" i="1"/>
  <c r="BE12" i="6" s="1"/>
  <c r="FL12" i="1"/>
  <c r="BD12" i="6" s="1"/>
  <c r="FF12" i="1"/>
  <c r="FD12" i="1"/>
  <c r="FC12" i="1"/>
  <c r="EX12" i="1"/>
  <c r="EV12" i="1"/>
  <c r="EU12" i="1"/>
  <c r="FM11" i="1"/>
  <c r="BE11" i="6" s="1"/>
  <c r="FL11" i="1"/>
  <c r="BD11" i="6" s="1"/>
  <c r="FF11" i="1"/>
  <c r="FD11" i="1"/>
  <c r="FC11" i="1"/>
  <c r="EX11" i="1"/>
  <c r="EV11" i="1"/>
  <c r="EU11" i="1"/>
  <c r="FM10" i="1"/>
  <c r="FL10" i="1"/>
  <c r="BD10" i="6" s="1"/>
  <c r="FF10" i="1"/>
  <c r="FD10" i="1"/>
  <c r="FC10" i="1"/>
  <c r="EX10" i="1"/>
  <c r="EV10" i="1"/>
  <c r="EU10" i="1"/>
  <c r="FM8" i="1"/>
  <c r="BE8" i="6" s="1"/>
  <c r="FL8" i="1"/>
  <c r="BD8" i="6" s="1"/>
  <c r="FF8" i="1"/>
  <c r="FD8" i="1"/>
  <c r="FC8" i="1"/>
  <c r="EX8" i="1"/>
  <c r="EV8" i="1"/>
  <c r="EU8" i="1"/>
  <c r="FM7" i="1"/>
  <c r="BE7" i="6" s="1"/>
  <c r="FL7" i="1"/>
  <c r="BD7" i="6" s="1"/>
  <c r="FF7" i="1"/>
  <c r="FD7" i="1"/>
  <c r="FC7" i="1"/>
  <c r="EX7" i="1"/>
  <c r="EV7" i="1"/>
  <c r="EU7" i="1"/>
  <c r="FM6" i="1"/>
  <c r="BE6" i="6" s="1"/>
  <c r="FL6" i="1"/>
  <c r="BD6" i="6" s="1"/>
  <c r="FF6" i="1"/>
  <c r="FD6" i="1"/>
  <c r="FC6" i="1"/>
  <c r="EX6" i="1"/>
  <c r="EV6" i="1"/>
  <c r="EU6" i="1"/>
  <c r="FM5" i="1"/>
  <c r="BE5" i="6" s="1"/>
  <c r="FL5" i="1"/>
  <c r="EX5" i="1"/>
  <c r="FF5" i="1"/>
  <c r="FD5" i="1"/>
  <c r="FC5" i="1"/>
  <c r="EJ51" i="1"/>
  <c r="AN51" i="6" s="1"/>
  <c r="EI51" i="1"/>
  <c r="AM51" i="6" s="1"/>
  <c r="EJ46" i="1"/>
  <c r="AN46" i="6" s="1"/>
  <c r="EI46" i="1"/>
  <c r="AM46" i="6" s="1"/>
  <c r="EJ41" i="1"/>
  <c r="AN41" i="6" s="1"/>
  <c r="EI41" i="1"/>
  <c r="AM41" i="6" s="1"/>
  <c r="EJ35" i="1"/>
  <c r="AN35" i="6" s="1"/>
  <c r="EI35" i="1"/>
  <c r="AM35" i="6" s="1"/>
  <c r="EJ30" i="1"/>
  <c r="AN30" i="6" s="1"/>
  <c r="EI30" i="1"/>
  <c r="AM30" i="6" s="1"/>
  <c r="EJ25" i="1"/>
  <c r="AN25" i="6" s="1"/>
  <c r="EI25" i="1"/>
  <c r="AM25" i="6" s="1"/>
  <c r="EJ19" i="1"/>
  <c r="AN19" i="6" s="1"/>
  <c r="EI19" i="1"/>
  <c r="AM19" i="6" s="1"/>
  <c r="EJ14" i="1"/>
  <c r="AN14" i="6" s="1"/>
  <c r="EI14" i="1"/>
  <c r="AM14" i="6" s="1"/>
  <c r="EJ9" i="1"/>
  <c r="AN9" i="6" s="1"/>
  <c r="EI9" i="1"/>
  <c r="AM9" i="6" s="1"/>
  <c r="CP51" i="1"/>
  <c r="Z51" i="6" s="1"/>
  <c r="CO51" i="1"/>
  <c r="Y51" i="6" s="1"/>
  <c r="CP46" i="1"/>
  <c r="Z46" i="6" s="1"/>
  <c r="CO46" i="1"/>
  <c r="Y46" i="6" s="1"/>
  <c r="CP41" i="1"/>
  <c r="Z41" i="6" s="1"/>
  <c r="CO41" i="1"/>
  <c r="Y41" i="6" s="1"/>
  <c r="CP35" i="1"/>
  <c r="Z35" i="6" s="1"/>
  <c r="CO35" i="1"/>
  <c r="Y35" i="6" s="1"/>
  <c r="CP30" i="1"/>
  <c r="Z30" i="6" s="1"/>
  <c r="CO30" i="1"/>
  <c r="Y30" i="6" s="1"/>
  <c r="CP25" i="1"/>
  <c r="Z25" i="6" s="1"/>
  <c r="CO25" i="1"/>
  <c r="Y25" i="6" s="1"/>
  <c r="CP19" i="1"/>
  <c r="Z19" i="6" s="1"/>
  <c r="CO19" i="1"/>
  <c r="Y19" i="6" s="1"/>
  <c r="CP14" i="1"/>
  <c r="Z14" i="6" s="1"/>
  <c r="CO14" i="1"/>
  <c r="Y14" i="6" s="1"/>
  <c r="CP9" i="1"/>
  <c r="Z9" i="6" s="1"/>
  <c r="CO9" i="1"/>
  <c r="Y9" i="6" s="1"/>
  <c r="AV51" i="1"/>
  <c r="L51" i="6" s="1"/>
  <c r="AU51" i="1"/>
  <c r="K51" i="6" s="1"/>
  <c r="AV46" i="1"/>
  <c r="L46" i="6" s="1"/>
  <c r="AU46" i="1"/>
  <c r="K46" i="6" s="1"/>
  <c r="AV41" i="1"/>
  <c r="L41" i="6" s="1"/>
  <c r="AU41" i="1"/>
  <c r="K41" i="6" s="1"/>
  <c r="AV35" i="1"/>
  <c r="L35" i="6" s="1"/>
  <c r="AU35" i="1"/>
  <c r="K35" i="6" s="1"/>
  <c r="AV30" i="1"/>
  <c r="L30" i="6" s="1"/>
  <c r="AU30" i="1"/>
  <c r="K30" i="6" s="1"/>
  <c r="AV25" i="1"/>
  <c r="L25" i="6" s="1"/>
  <c r="AU25" i="1"/>
  <c r="K25" i="6" s="1"/>
  <c r="AV19" i="1"/>
  <c r="L19" i="6" s="1"/>
  <c r="AU19" i="1"/>
  <c r="K19" i="6" s="1"/>
  <c r="AV14" i="1"/>
  <c r="L14" i="6" s="1"/>
  <c r="AU14" i="1"/>
  <c r="K14" i="6" s="1"/>
  <c r="AV9" i="1"/>
  <c r="L9" i="6" s="1"/>
  <c r="AU9" i="1"/>
  <c r="K9" i="6" s="1"/>
  <c r="EF50" i="1"/>
  <c r="EF49" i="1"/>
  <c r="EF48" i="1"/>
  <c r="EF47" i="1"/>
  <c r="EF45" i="1"/>
  <c r="EF44" i="1"/>
  <c r="EF43" i="1"/>
  <c r="EF42" i="1"/>
  <c r="EF40" i="1"/>
  <c r="EF39" i="1"/>
  <c r="EF38" i="1"/>
  <c r="EF37" i="1"/>
  <c r="EF34" i="1"/>
  <c r="EF33" i="1"/>
  <c r="EF32" i="1"/>
  <c r="EF31" i="1"/>
  <c r="EF29" i="1"/>
  <c r="EF28" i="1"/>
  <c r="EF26" i="1"/>
  <c r="EF24" i="1"/>
  <c r="EF18" i="1"/>
  <c r="EF17" i="1"/>
  <c r="EF16" i="1"/>
  <c r="EF15" i="1"/>
  <c r="EF13" i="1"/>
  <c r="EF12" i="1"/>
  <c r="EF11" i="1"/>
  <c r="EF10" i="1"/>
  <c r="EF8" i="1"/>
  <c r="EF7" i="1"/>
  <c r="EF6" i="1"/>
  <c r="DZ51" i="1"/>
  <c r="DY51" i="1"/>
  <c r="DX50" i="1"/>
  <c r="DW50" i="1"/>
  <c r="DV50" i="1"/>
  <c r="DX49" i="1"/>
  <c r="DW49" i="1"/>
  <c r="DV49" i="1"/>
  <c r="DX48" i="1"/>
  <c r="DW48" i="1"/>
  <c r="DV48" i="1"/>
  <c r="DX47" i="1"/>
  <c r="DW47" i="1"/>
  <c r="DV47" i="1"/>
  <c r="DZ46" i="1"/>
  <c r="DY46" i="1"/>
  <c r="DX45" i="1"/>
  <c r="DW45" i="1"/>
  <c r="DV45" i="1"/>
  <c r="DX44" i="1"/>
  <c r="DW44" i="1"/>
  <c r="DV44" i="1"/>
  <c r="DX43" i="1"/>
  <c r="DW43" i="1"/>
  <c r="DV43" i="1"/>
  <c r="DX42" i="1"/>
  <c r="DW42" i="1"/>
  <c r="DV42" i="1"/>
  <c r="DZ41" i="1"/>
  <c r="DY41" i="1"/>
  <c r="DX40" i="1"/>
  <c r="DW40" i="1"/>
  <c r="DV40" i="1"/>
  <c r="DX39" i="1"/>
  <c r="DW39" i="1"/>
  <c r="DV39" i="1"/>
  <c r="DX38" i="1"/>
  <c r="DW38" i="1"/>
  <c r="DV38" i="1"/>
  <c r="DX37" i="1"/>
  <c r="DW37" i="1"/>
  <c r="DV37" i="1"/>
  <c r="DZ35" i="1"/>
  <c r="DY35" i="1"/>
  <c r="DX34" i="1"/>
  <c r="DW34" i="1"/>
  <c r="DV34" i="1"/>
  <c r="DX33" i="1"/>
  <c r="DW33" i="1"/>
  <c r="DV33" i="1"/>
  <c r="DX32" i="1"/>
  <c r="DW32" i="1"/>
  <c r="DV32" i="1"/>
  <c r="DX31" i="1"/>
  <c r="DW31" i="1"/>
  <c r="DV31" i="1"/>
  <c r="DZ30" i="1"/>
  <c r="DY30" i="1"/>
  <c r="DX29" i="1"/>
  <c r="DW29" i="1"/>
  <c r="DV29" i="1"/>
  <c r="DX28" i="1"/>
  <c r="DW28" i="1"/>
  <c r="DV28" i="1"/>
  <c r="DX27" i="1"/>
  <c r="DW27" i="1"/>
  <c r="DV27" i="1"/>
  <c r="DX26" i="1"/>
  <c r="DW26" i="1"/>
  <c r="DV26" i="1"/>
  <c r="DZ25" i="1"/>
  <c r="DY25" i="1"/>
  <c r="DX24" i="1"/>
  <c r="DW24" i="1"/>
  <c r="DV24" i="1"/>
  <c r="DX23" i="1"/>
  <c r="DW23" i="1"/>
  <c r="DV23" i="1"/>
  <c r="DX22" i="1"/>
  <c r="DW22" i="1"/>
  <c r="DV22" i="1"/>
  <c r="DX21" i="1"/>
  <c r="DW21" i="1"/>
  <c r="DV21" i="1"/>
  <c r="DZ19" i="1"/>
  <c r="DY19" i="1"/>
  <c r="DX18" i="1"/>
  <c r="DW18" i="1"/>
  <c r="DV18" i="1"/>
  <c r="DX17" i="1"/>
  <c r="DW17" i="1"/>
  <c r="DV17" i="1"/>
  <c r="DX16" i="1"/>
  <c r="DW16" i="1"/>
  <c r="DV16" i="1"/>
  <c r="DX15" i="1"/>
  <c r="DW15" i="1"/>
  <c r="DV15" i="1"/>
  <c r="DZ14" i="1"/>
  <c r="DY14" i="1"/>
  <c r="DX13" i="1"/>
  <c r="DW13" i="1"/>
  <c r="DV13" i="1"/>
  <c r="DX12" i="1"/>
  <c r="DW12" i="1"/>
  <c r="DV12" i="1"/>
  <c r="DX11" i="1"/>
  <c r="DW11" i="1"/>
  <c r="DV11" i="1"/>
  <c r="DX10" i="1"/>
  <c r="DW10" i="1"/>
  <c r="DV10" i="1"/>
  <c r="DZ9" i="1"/>
  <c r="DY9" i="1"/>
  <c r="DX8" i="1"/>
  <c r="DW8" i="1"/>
  <c r="DV8" i="1"/>
  <c r="DX7" i="1"/>
  <c r="DW7" i="1"/>
  <c r="DV7" i="1"/>
  <c r="DX6" i="1"/>
  <c r="DW6" i="1"/>
  <c r="DV6" i="1"/>
  <c r="DX5" i="1"/>
  <c r="DW5" i="1"/>
  <c r="DV5" i="1"/>
  <c r="CL50" i="1"/>
  <c r="CL49" i="1"/>
  <c r="CL48" i="1"/>
  <c r="CL47" i="1"/>
  <c r="CL45" i="1"/>
  <c r="CL44" i="1"/>
  <c r="CL43" i="1"/>
  <c r="CL42" i="1"/>
  <c r="CL40" i="1"/>
  <c r="CL39" i="1"/>
  <c r="CL38" i="1"/>
  <c r="CL37" i="1"/>
  <c r="CL34" i="1"/>
  <c r="CL33" i="1"/>
  <c r="CL32" i="1"/>
  <c r="CL31" i="1"/>
  <c r="CL29" i="1"/>
  <c r="CL28" i="1"/>
  <c r="CL26" i="1"/>
  <c r="CL24" i="1"/>
  <c r="CL18" i="1"/>
  <c r="CL17" i="1"/>
  <c r="CL16" i="1"/>
  <c r="CL15" i="1"/>
  <c r="CL13" i="1"/>
  <c r="CL12" i="1"/>
  <c r="CL11" i="1"/>
  <c r="CL10" i="1"/>
  <c r="CL8" i="1"/>
  <c r="CL7" i="1"/>
  <c r="CL6" i="1"/>
  <c r="CF51" i="1"/>
  <c r="CE51" i="1"/>
  <c r="CD50" i="1"/>
  <c r="CC50" i="1"/>
  <c r="CB50" i="1"/>
  <c r="CD49" i="1"/>
  <c r="CC49" i="1"/>
  <c r="CB49" i="1"/>
  <c r="CD48" i="1"/>
  <c r="CC48" i="1"/>
  <c r="CB48" i="1"/>
  <c r="CD47" i="1"/>
  <c r="CC47" i="1"/>
  <c r="CB47" i="1"/>
  <c r="CF46" i="1"/>
  <c r="CE46" i="1"/>
  <c r="CD45" i="1"/>
  <c r="CC45" i="1"/>
  <c r="CB45" i="1"/>
  <c r="CD44" i="1"/>
  <c r="CC44" i="1"/>
  <c r="CB44" i="1"/>
  <c r="CD43" i="1"/>
  <c r="CC43" i="1"/>
  <c r="CB43" i="1"/>
  <c r="CD42" i="1"/>
  <c r="CC42" i="1"/>
  <c r="CB42" i="1"/>
  <c r="CF41" i="1"/>
  <c r="CE41" i="1"/>
  <c r="CD40" i="1"/>
  <c r="CC40" i="1"/>
  <c r="CB40" i="1"/>
  <c r="CD39" i="1"/>
  <c r="CC39" i="1"/>
  <c r="CB39" i="1"/>
  <c r="CD38" i="1"/>
  <c r="CC38" i="1"/>
  <c r="CB38" i="1"/>
  <c r="CD37" i="1"/>
  <c r="CC37" i="1"/>
  <c r="CB37" i="1"/>
  <c r="CF35" i="1"/>
  <c r="CE35" i="1"/>
  <c r="CD34" i="1"/>
  <c r="CC34" i="1"/>
  <c r="CB34" i="1"/>
  <c r="CD33" i="1"/>
  <c r="CC33" i="1"/>
  <c r="CB33" i="1"/>
  <c r="CD32" i="1"/>
  <c r="CC32" i="1"/>
  <c r="CB32" i="1"/>
  <c r="CD31" i="1"/>
  <c r="CC31" i="1"/>
  <c r="CB31" i="1"/>
  <c r="CF30" i="1"/>
  <c r="CE30" i="1"/>
  <c r="CD29" i="1"/>
  <c r="CC29" i="1"/>
  <c r="CB29" i="1"/>
  <c r="CD28" i="1"/>
  <c r="CC28" i="1"/>
  <c r="CB28" i="1"/>
  <c r="CD27" i="1"/>
  <c r="CC27" i="1"/>
  <c r="CB27" i="1"/>
  <c r="CD26" i="1"/>
  <c r="CC26" i="1"/>
  <c r="CB26" i="1"/>
  <c r="CF25" i="1"/>
  <c r="CE25" i="1"/>
  <c r="CD24" i="1"/>
  <c r="CC24" i="1"/>
  <c r="CB24" i="1"/>
  <c r="CD23" i="1"/>
  <c r="CC23" i="1"/>
  <c r="CB23" i="1"/>
  <c r="CD22" i="1"/>
  <c r="CC22" i="1"/>
  <c r="CB22" i="1"/>
  <c r="CD21" i="1"/>
  <c r="CC21" i="1"/>
  <c r="CB21" i="1"/>
  <c r="CF19" i="1"/>
  <c r="CE19" i="1"/>
  <c r="CD18" i="1"/>
  <c r="CC18" i="1"/>
  <c r="CB18" i="1"/>
  <c r="CD17" i="1"/>
  <c r="CC17" i="1"/>
  <c r="CB17" i="1"/>
  <c r="CD16" i="1"/>
  <c r="CC16" i="1"/>
  <c r="CB16" i="1"/>
  <c r="CD15" i="1"/>
  <c r="CC15" i="1"/>
  <c r="CB15" i="1"/>
  <c r="CF14" i="1"/>
  <c r="CE14" i="1"/>
  <c r="CD13" i="1"/>
  <c r="CC13" i="1"/>
  <c r="CB13" i="1"/>
  <c r="CD12" i="1"/>
  <c r="CC12" i="1"/>
  <c r="CB12" i="1"/>
  <c r="CD11" i="1"/>
  <c r="CC11" i="1"/>
  <c r="CB11" i="1"/>
  <c r="CD10" i="1"/>
  <c r="CC10" i="1"/>
  <c r="CB10" i="1"/>
  <c r="CF9" i="1"/>
  <c r="CE9" i="1"/>
  <c r="CD8" i="1"/>
  <c r="CC8" i="1"/>
  <c r="CB8" i="1"/>
  <c r="CD7" i="1"/>
  <c r="CC7" i="1"/>
  <c r="CB7" i="1"/>
  <c r="CD6" i="1"/>
  <c r="CC6" i="1"/>
  <c r="CB6" i="1"/>
  <c r="CD5" i="1"/>
  <c r="CC5" i="1"/>
  <c r="CB5" i="1"/>
  <c r="AJ50" i="1"/>
  <c r="AI50" i="1"/>
  <c r="AH50" i="1"/>
  <c r="AJ49" i="1"/>
  <c r="AI49" i="1"/>
  <c r="AH49" i="1"/>
  <c r="AJ48" i="1"/>
  <c r="AI48" i="1"/>
  <c r="AH48" i="1"/>
  <c r="AJ47" i="1"/>
  <c r="AI47" i="1"/>
  <c r="AH47" i="1"/>
  <c r="AJ45" i="1"/>
  <c r="AI45" i="1"/>
  <c r="AH45" i="1"/>
  <c r="AJ44" i="1"/>
  <c r="AI44" i="1"/>
  <c r="AH44" i="1"/>
  <c r="AJ43" i="1"/>
  <c r="AI43" i="1"/>
  <c r="AH43" i="1"/>
  <c r="AJ42" i="1"/>
  <c r="AI42" i="1"/>
  <c r="AH42" i="1"/>
  <c r="AJ40" i="1"/>
  <c r="AI40" i="1"/>
  <c r="AH40" i="1"/>
  <c r="AJ39" i="1"/>
  <c r="AI39" i="1"/>
  <c r="AH39" i="1"/>
  <c r="AJ38" i="1"/>
  <c r="AI38" i="1"/>
  <c r="AH38" i="1"/>
  <c r="AJ37" i="1"/>
  <c r="AI37" i="1"/>
  <c r="AH37" i="1"/>
  <c r="AJ34" i="1"/>
  <c r="AI34" i="1"/>
  <c r="AH34" i="1"/>
  <c r="AJ33" i="1"/>
  <c r="AI33" i="1"/>
  <c r="AH33" i="1"/>
  <c r="AJ32" i="1"/>
  <c r="AI32" i="1"/>
  <c r="AH32" i="1"/>
  <c r="AJ31" i="1"/>
  <c r="AI31" i="1"/>
  <c r="AH31" i="1"/>
  <c r="AJ29" i="1"/>
  <c r="AI29" i="1"/>
  <c r="AH29" i="1"/>
  <c r="AJ28" i="1"/>
  <c r="AI28" i="1"/>
  <c r="AH28" i="1"/>
  <c r="AJ27" i="1"/>
  <c r="AI27" i="1"/>
  <c r="AH27" i="1"/>
  <c r="AJ26" i="1"/>
  <c r="AI26" i="1"/>
  <c r="AH26" i="1"/>
  <c r="AJ24" i="1"/>
  <c r="AI24" i="1"/>
  <c r="AH24" i="1"/>
  <c r="AJ23" i="1"/>
  <c r="AI23" i="1"/>
  <c r="AH23" i="1"/>
  <c r="AJ22" i="1"/>
  <c r="AI22" i="1"/>
  <c r="AH22" i="1"/>
  <c r="AJ21" i="1"/>
  <c r="AI21" i="1"/>
  <c r="AH21" i="1"/>
  <c r="AJ18" i="1"/>
  <c r="AI18" i="1"/>
  <c r="AH18" i="1"/>
  <c r="AJ17" i="1"/>
  <c r="AI17" i="1"/>
  <c r="AH17" i="1"/>
  <c r="AJ16" i="1"/>
  <c r="AI16" i="1"/>
  <c r="AH16" i="1"/>
  <c r="AJ15" i="1"/>
  <c r="AI15" i="1"/>
  <c r="AH15" i="1"/>
  <c r="AJ13" i="1"/>
  <c r="AI13" i="1"/>
  <c r="AH13" i="1"/>
  <c r="AJ12" i="1"/>
  <c r="AI12" i="1"/>
  <c r="AH12" i="1"/>
  <c r="AJ11" i="1"/>
  <c r="AI11" i="1"/>
  <c r="AH11" i="1"/>
  <c r="AJ10" i="1"/>
  <c r="AI10" i="1"/>
  <c r="AH10" i="1"/>
  <c r="AJ8" i="1"/>
  <c r="AI8" i="1"/>
  <c r="AH8" i="1"/>
  <c r="AJ7" i="1"/>
  <c r="AI7" i="1"/>
  <c r="AH7" i="1"/>
  <c r="AJ6" i="1"/>
  <c r="AI6" i="1"/>
  <c r="AH6" i="1"/>
  <c r="AJ5" i="1"/>
  <c r="AI5" i="1"/>
  <c r="AH5" i="1"/>
  <c r="FL9" i="1" l="1"/>
  <c r="BD9" i="6" s="1"/>
  <c r="BD5" i="6"/>
  <c r="FL25" i="1"/>
  <c r="BD25" i="6" s="1"/>
  <c r="BD21" i="6"/>
  <c r="FL35" i="1"/>
  <c r="BD35" i="6" s="1"/>
  <c r="BD31" i="6"/>
  <c r="FL46" i="1"/>
  <c r="BD46" i="6" s="1"/>
  <c r="BD42" i="6"/>
  <c r="FM14" i="1"/>
  <c r="BE14" i="6" s="1"/>
  <c r="BE10" i="6"/>
  <c r="FM25" i="1"/>
  <c r="BE25" i="6" s="1"/>
  <c r="BE21" i="6"/>
  <c r="FM46" i="1"/>
  <c r="BE46" i="6" s="1"/>
  <c r="BE42" i="6"/>
  <c r="FB5" i="1"/>
  <c r="EZ7" i="1"/>
  <c r="FA8" i="1"/>
  <c r="FB15" i="1"/>
  <c r="EZ17" i="1"/>
  <c r="FA18" i="1"/>
  <c r="FB26" i="1"/>
  <c r="EZ28" i="1"/>
  <c r="FA29" i="1"/>
  <c r="FB37" i="1"/>
  <c r="EZ39" i="1"/>
  <c r="FA40" i="1"/>
  <c r="FB47" i="1"/>
  <c r="EZ49" i="1"/>
  <c r="FA50" i="1"/>
  <c r="FM51" i="1"/>
  <c r="BE51" i="6" s="1"/>
  <c r="FA12" i="1"/>
  <c r="FA5" i="1"/>
  <c r="FB8" i="1"/>
  <c r="EZ16" i="1"/>
  <c r="EZ5" i="1"/>
  <c r="FA27" i="1"/>
  <c r="EZ37" i="1"/>
  <c r="FB39" i="1"/>
  <c r="EZ47" i="1"/>
  <c r="FB49" i="1"/>
  <c r="EZ11" i="1"/>
  <c r="FB13" i="1"/>
  <c r="FB10" i="1"/>
  <c r="EZ12" i="1"/>
  <c r="FA13" i="1"/>
  <c r="FB21" i="1"/>
  <c r="EZ23" i="1"/>
  <c r="FA24" i="1"/>
  <c r="FB31" i="1"/>
  <c r="EZ33" i="1"/>
  <c r="FA34" i="1"/>
  <c r="FB42" i="1"/>
  <c r="EZ44" i="1"/>
  <c r="FA45" i="1"/>
  <c r="EZ6" i="1"/>
  <c r="FA7" i="1"/>
  <c r="FA17" i="1"/>
  <c r="FB18" i="1"/>
  <c r="FA28" i="1"/>
  <c r="EZ38" i="1"/>
  <c r="EZ10" i="1"/>
  <c r="FA11" i="1"/>
  <c r="FB12" i="1"/>
  <c r="EZ21" i="1"/>
  <c r="FA22" i="1"/>
  <c r="FA43" i="1"/>
  <c r="FM19" i="1"/>
  <c r="BE19" i="6" s="1"/>
  <c r="EZ22" i="1"/>
  <c r="FA23" i="1"/>
  <c r="FB24" i="1"/>
  <c r="EZ32" i="1"/>
  <c r="FA33" i="1"/>
  <c r="FB34" i="1"/>
  <c r="EZ43" i="1"/>
  <c r="FA44" i="1"/>
  <c r="FB45" i="1"/>
  <c r="FA6" i="1"/>
  <c r="FB7" i="1"/>
  <c r="EZ15" i="1"/>
  <c r="FA16" i="1"/>
  <c r="FB17" i="1"/>
  <c r="EZ26" i="1"/>
  <c r="FB28" i="1"/>
  <c r="EZ31" i="1"/>
  <c r="FL19" i="1"/>
  <c r="BD19" i="6" s="1"/>
  <c r="FB23" i="1"/>
  <c r="FA32" i="1"/>
  <c r="FB6" i="1"/>
  <c r="EZ8" i="1"/>
  <c r="FA10" i="1"/>
  <c r="FB11" i="1"/>
  <c r="EZ13" i="1"/>
  <c r="FA15" i="1"/>
  <c r="FB16" i="1"/>
  <c r="EZ18" i="1"/>
  <c r="FA21" i="1"/>
  <c r="FA26" i="1"/>
  <c r="FB27" i="1"/>
  <c r="EZ29" i="1"/>
  <c r="FA37" i="1"/>
  <c r="FB38" i="1"/>
  <c r="EZ40" i="1"/>
  <c r="FA47" i="1"/>
  <c r="FB48" i="1"/>
  <c r="EZ50" i="1"/>
  <c r="FM9" i="1"/>
  <c r="FL14" i="1"/>
  <c r="BD14" i="6" s="1"/>
  <c r="EZ27" i="1"/>
  <c r="FB29" i="1"/>
  <c r="FA39" i="1"/>
  <c r="EZ48" i="1"/>
  <c r="FA49" i="1"/>
  <c r="FB40" i="1"/>
  <c r="FB33" i="1"/>
  <c r="FA38" i="1"/>
  <c r="EZ42" i="1"/>
  <c r="FB44" i="1"/>
  <c r="FA48" i="1"/>
  <c r="FM30" i="1"/>
  <c r="BE30" i="6" s="1"/>
  <c r="FB50" i="1"/>
  <c r="FB22" i="1"/>
  <c r="EZ24" i="1"/>
  <c r="FA31" i="1"/>
  <c r="FB32" i="1"/>
  <c r="EZ34" i="1"/>
  <c r="FA42" i="1"/>
  <c r="FB43" i="1"/>
  <c r="EZ45" i="1"/>
  <c r="FL30" i="1"/>
  <c r="FM41" i="1"/>
  <c r="BE41" i="6" s="1"/>
  <c r="FL41" i="1"/>
  <c r="BD41" i="6" s="1"/>
  <c r="FL51" i="1"/>
  <c r="BD51" i="6" s="1"/>
  <c r="FM35" i="1"/>
  <c r="BE35" i="6" s="1"/>
  <c r="CO20" i="1"/>
  <c r="Y20" i="6" s="1"/>
  <c r="CO52" i="1"/>
  <c r="Y52" i="6" s="1"/>
  <c r="CP36" i="1"/>
  <c r="Z36" i="6" s="1"/>
  <c r="EJ20" i="1"/>
  <c r="AN20" i="6" s="1"/>
  <c r="EJ52" i="1"/>
  <c r="AN52" i="6" s="1"/>
  <c r="EI36" i="1"/>
  <c r="AM36" i="6" s="1"/>
  <c r="CP52" i="1"/>
  <c r="Z52" i="6" s="1"/>
  <c r="CO36" i="1"/>
  <c r="Y36" i="6" s="1"/>
  <c r="EJ36" i="1"/>
  <c r="AN36" i="6" s="1"/>
  <c r="CP20" i="1"/>
  <c r="Z20" i="6" s="1"/>
  <c r="EI20" i="1"/>
  <c r="AM20" i="6" s="1"/>
  <c r="EI52" i="1"/>
  <c r="AM52" i="6" s="1"/>
  <c r="AV36" i="1"/>
  <c r="L36" i="6" s="1"/>
  <c r="L56" i="6" s="1"/>
  <c r="AV52" i="1"/>
  <c r="L52" i="6" s="1"/>
  <c r="L57" i="6" s="1"/>
  <c r="AV20" i="1"/>
  <c r="L20" i="6" s="1"/>
  <c r="DZ36" i="1"/>
  <c r="AU36" i="1"/>
  <c r="K36" i="6" s="1"/>
  <c r="AU52" i="1"/>
  <c r="K52" i="6" s="1"/>
  <c r="K57" i="6" s="1"/>
  <c r="CF36" i="1"/>
  <c r="CG34" i="1"/>
  <c r="U34" i="6" s="1"/>
  <c r="DY36" i="1"/>
  <c r="AU20" i="1"/>
  <c r="K20" i="6" s="1"/>
  <c r="CG13" i="1"/>
  <c r="U13" i="6" s="1"/>
  <c r="CG24" i="1"/>
  <c r="U24" i="6" s="1"/>
  <c r="CG45" i="1"/>
  <c r="U45" i="6" s="1"/>
  <c r="CG48" i="1"/>
  <c r="U48" i="6" s="1"/>
  <c r="EA10" i="1"/>
  <c r="AI10" i="6" s="1"/>
  <c r="EA21" i="1"/>
  <c r="AI21" i="6" s="1"/>
  <c r="EA28" i="1"/>
  <c r="AI28" i="6" s="1"/>
  <c r="EA42" i="1"/>
  <c r="AI42" i="6" s="1"/>
  <c r="CG8" i="1"/>
  <c r="U8" i="6" s="1"/>
  <c r="CG40" i="1"/>
  <c r="U40" i="6" s="1"/>
  <c r="EA5" i="1"/>
  <c r="AI5" i="6" s="1"/>
  <c r="EA18" i="1"/>
  <c r="AI18" i="6" s="1"/>
  <c r="EA32" i="1"/>
  <c r="AI32" i="6" s="1"/>
  <c r="EA37" i="1"/>
  <c r="AI37" i="6" s="1"/>
  <c r="EA50" i="1"/>
  <c r="AI50" i="6" s="1"/>
  <c r="EA13" i="1"/>
  <c r="AI13" i="6" s="1"/>
  <c r="EA24" i="1"/>
  <c r="AI24" i="6" s="1"/>
  <c r="EA27" i="1"/>
  <c r="AI27" i="6" s="1"/>
  <c r="EA45" i="1"/>
  <c r="AI45" i="6" s="1"/>
  <c r="EA40" i="1"/>
  <c r="AI40" i="6" s="1"/>
  <c r="EA7" i="1"/>
  <c r="AI7" i="6" s="1"/>
  <c r="EA23" i="1"/>
  <c r="AI23" i="6" s="1"/>
  <c r="EA39" i="1"/>
  <c r="AI39" i="6" s="1"/>
  <c r="EA8" i="1"/>
  <c r="AI8" i="6" s="1"/>
  <c r="EA6" i="1"/>
  <c r="AI6" i="6" s="1"/>
  <c r="EA22" i="1"/>
  <c r="AI22" i="6" s="1"/>
  <c r="EA38" i="1"/>
  <c r="AI38" i="6" s="1"/>
  <c r="EA17" i="1"/>
  <c r="AI17" i="6" s="1"/>
  <c r="EA31" i="1"/>
  <c r="AI31" i="6" s="1"/>
  <c r="EA49" i="1"/>
  <c r="AI49" i="6" s="1"/>
  <c r="DY20" i="1"/>
  <c r="EA12" i="1"/>
  <c r="AI12" i="6" s="1"/>
  <c r="EA16" i="1"/>
  <c r="AI16" i="6" s="1"/>
  <c r="EA26" i="1"/>
  <c r="AI26" i="6" s="1"/>
  <c r="EA34" i="1"/>
  <c r="AI34" i="6" s="1"/>
  <c r="DY52" i="1"/>
  <c r="EA44" i="1"/>
  <c r="AI44" i="6" s="1"/>
  <c r="EA48" i="1"/>
  <c r="AI48" i="6" s="1"/>
  <c r="CE36" i="1"/>
  <c r="DZ20" i="1"/>
  <c r="EA11" i="1"/>
  <c r="AI11" i="6" s="1"/>
  <c r="EA15" i="1"/>
  <c r="AI15" i="6" s="1"/>
  <c r="EA29" i="1"/>
  <c r="AI29" i="6" s="1"/>
  <c r="EA33" i="1"/>
  <c r="AI33" i="6" s="1"/>
  <c r="DZ52" i="1"/>
  <c r="EA43" i="1"/>
  <c r="AI43" i="6" s="1"/>
  <c r="EA47" i="1"/>
  <c r="AI47" i="6" s="1"/>
  <c r="CG22" i="1"/>
  <c r="U22" i="6" s="1"/>
  <c r="CG38" i="1"/>
  <c r="U38" i="6" s="1"/>
  <c r="CG39" i="1"/>
  <c r="U39" i="6" s="1"/>
  <c r="CG6" i="1"/>
  <c r="U6" i="6" s="1"/>
  <c r="CG5" i="1"/>
  <c r="U5" i="6" s="1"/>
  <c r="CG10" i="1"/>
  <c r="U10" i="6" s="1"/>
  <c r="CG17" i="1"/>
  <c r="U17" i="6" s="1"/>
  <c r="CG21" i="1"/>
  <c r="U21" i="6" s="1"/>
  <c r="CG28" i="1"/>
  <c r="U28" i="6" s="1"/>
  <c r="CG31" i="1"/>
  <c r="U31" i="6" s="1"/>
  <c r="CG37" i="1"/>
  <c r="U37" i="6" s="1"/>
  <c r="CG42" i="1"/>
  <c r="U42" i="6" s="1"/>
  <c r="CG49" i="1"/>
  <c r="U49" i="6" s="1"/>
  <c r="CG27" i="1"/>
  <c r="U27" i="6" s="1"/>
  <c r="CG23" i="1"/>
  <c r="U23" i="6" s="1"/>
  <c r="CG16" i="1"/>
  <c r="U16" i="6" s="1"/>
  <c r="CG7" i="1"/>
  <c r="U7" i="6" s="1"/>
  <c r="CE20" i="1"/>
  <c r="CG12" i="1"/>
  <c r="U12" i="6" s="1"/>
  <c r="CG26" i="1"/>
  <c r="U26" i="6" s="1"/>
  <c r="CG33" i="1"/>
  <c r="U33" i="6" s="1"/>
  <c r="CE52" i="1"/>
  <c r="CG44" i="1"/>
  <c r="U44" i="6" s="1"/>
  <c r="CG47" i="1"/>
  <c r="U47" i="6" s="1"/>
  <c r="CF20" i="1"/>
  <c r="CG11" i="1"/>
  <c r="U11" i="6" s="1"/>
  <c r="CG15" i="1"/>
  <c r="U15" i="6" s="1"/>
  <c r="CG18" i="1"/>
  <c r="U18" i="6" s="1"/>
  <c r="CG29" i="1"/>
  <c r="U29" i="6" s="1"/>
  <c r="CG32" i="1"/>
  <c r="U32" i="6" s="1"/>
  <c r="CF52" i="1"/>
  <c r="CG43" i="1"/>
  <c r="U43" i="6" s="1"/>
  <c r="CG50" i="1"/>
  <c r="U50" i="6" s="1"/>
  <c r="AM50" i="1"/>
  <c r="G50" i="6" s="1"/>
  <c r="AM49" i="1"/>
  <c r="G49" i="6" s="1"/>
  <c r="AM48" i="1"/>
  <c r="G48" i="6" s="1"/>
  <c r="AM10" i="1"/>
  <c r="G10" i="6" s="1"/>
  <c r="AM15" i="1"/>
  <c r="G15" i="6" s="1"/>
  <c r="AM21" i="1"/>
  <c r="G21" i="6" s="1"/>
  <c r="AM26" i="1"/>
  <c r="G26" i="6" s="1"/>
  <c r="AM31" i="1"/>
  <c r="G31" i="6" s="1"/>
  <c r="AM37" i="1"/>
  <c r="G37" i="6" s="1"/>
  <c r="AM42" i="1"/>
  <c r="G42" i="6" s="1"/>
  <c r="AM47" i="1"/>
  <c r="AM8" i="1"/>
  <c r="G8" i="6" s="1"/>
  <c r="AM18" i="1"/>
  <c r="G18" i="6" s="1"/>
  <c r="AM24" i="1"/>
  <c r="G24" i="6" s="1"/>
  <c r="AM29" i="1"/>
  <c r="G29" i="6" s="1"/>
  <c r="AM34" i="1"/>
  <c r="G34" i="6" s="1"/>
  <c r="AM40" i="1"/>
  <c r="G40" i="6" s="1"/>
  <c r="AM45" i="1"/>
  <c r="G45" i="6" s="1"/>
  <c r="AM12" i="1"/>
  <c r="G12" i="6" s="1"/>
  <c r="AM17" i="1"/>
  <c r="G17" i="6" s="1"/>
  <c r="AM33" i="1"/>
  <c r="G33" i="6" s="1"/>
  <c r="AM39" i="1"/>
  <c r="G39" i="6" s="1"/>
  <c r="AM44" i="1"/>
  <c r="G44" i="6" s="1"/>
  <c r="AM11" i="1"/>
  <c r="G11" i="6" s="1"/>
  <c r="AM22" i="1"/>
  <c r="G22" i="6" s="1"/>
  <c r="AM38" i="1"/>
  <c r="G38" i="6" s="1"/>
  <c r="AM43" i="1"/>
  <c r="G43" i="6" s="1"/>
  <c r="AM32" i="1"/>
  <c r="G32" i="6" s="1"/>
  <c r="AM28" i="1"/>
  <c r="G28" i="6" s="1"/>
  <c r="AM27" i="1"/>
  <c r="G27" i="6" s="1"/>
  <c r="AM23" i="1"/>
  <c r="G23" i="6" s="1"/>
  <c r="AM16" i="1"/>
  <c r="G16" i="6" s="1"/>
  <c r="AM13" i="1"/>
  <c r="G13" i="6" s="1"/>
  <c r="AM7" i="1"/>
  <c r="G7" i="6" s="1"/>
  <c r="AM6" i="1"/>
  <c r="G6" i="6" s="1"/>
  <c r="AM5" i="1"/>
  <c r="G5" i="6" s="1"/>
  <c r="EV5" i="1"/>
  <c r="EU5" i="1"/>
  <c r="EB51" i="1"/>
  <c r="DO51" i="1"/>
  <c r="DN51" i="1"/>
  <c r="DM50" i="1"/>
  <c r="DJ50" i="1"/>
  <c r="CW50" i="1"/>
  <c r="AG50" i="6" s="1"/>
  <c r="DM49" i="1"/>
  <c r="DJ49" i="1"/>
  <c r="CW49" i="1"/>
  <c r="AG49" i="6" s="1"/>
  <c r="DM48" i="1"/>
  <c r="DJ48" i="1"/>
  <c r="CW48" i="1"/>
  <c r="AG48" i="6" s="1"/>
  <c r="DM47" i="1"/>
  <c r="DJ47" i="1"/>
  <c r="CW47" i="1"/>
  <c r="AG47" i="6" s="1"/>
  <c r="EB46" i="1"/>
  <c r="DO46" i="1"/>
  <c r="DN46" i="1"/>
  <c r="DM45" i="1"/>
  <c r="DJ45" i="1"/>
  <c r="CW45" i="1"/>
  <c r="AG45" i="6" s="1"/>
  <c r="DM44" i="1"/>
  <c r="DJ44" i="1"/>
  <c r="CW44" i="1"/>
  <c r="AG44" i="6" s="1"/>
  <c r="DM43" i="1"/>
  <c r="DJ43" i="1"/>
  <c r="CW43" i="1"/>
  <c r="AG43" i="6" s="1"/>
  <c r="DM42" i="1"/>
  <c r="DJ42" i="1"/>
  <c r="CW42" i="1"/>
  <c r="AG42" i="6" s="1"/>
  <c r="EB41" i="1"/>
  <c r="DO41" i="1"/>
  <c r="DN41" i="1"/>
  <c r="DM40" i="1"/>
  <c r="DJ40" i="1"/>
  <c r="CW40" i="1"/>
  <c r="AG40" i="6" s="1"/>
  <c r="DM39" i="1"/>
  <c r="DJ39" i="1"/>
  <c r="CW39" i="1"/>
  <c r="AG39" i="6" s="1"/>
  <c r="DM38" i="1"/>
  <c r="DJ38" i="1"/>
  <c r="CW38" i="1"/>
  <c r="AG38" i="6" s="1"/>
  <c r="DM37" i="1"/>
  <c r="DJ37" i="1"/>
  <c r="CW37" i="1"/>
  <c r="AG37" i="6" s="1"/>
  <c r="EB35" i="1"/>
  <c r="DO35" i="1"/>
  <c r="DN35" i="1"/>
  <c r="DM34" i="1"/>
  <c r="DJ34" i="1"/>
  <c r="CW34" i="1"/>
  <c r="AG34" i="6" s="1"/>
  <c r="DM33" i="1"/>
  <c r="DJ33" i="1"/>
  <c r="CW33" i="1"/>
  <c r="AG33" i="6" s="1"/>
  <c r="DM32" i="1"/>
  <c r="DJ32" i="1"/>
  <c r="CW32" i="1"/>
  <c r="AG32" i="6" s="1"/>
  <c r="DM31" i="1"/>
  <c r="DJ31" i="1"/>
  <c r="CW31" i="1"/>
  <c r="AG31" i="6" s="1"/>
  <c r="EB30" i="1"/>
  <c r="DO30" i="1"/>
  <c r="DN30" i="1"/>
  <c r="DM29" i="1"/>
  <c r="DJ29" i="1"/>
  <c r="CW29" i="1"/>
  <c r="AG29" i="6" s="1"/>
  <c r="DM28" i="1"/>
  <c r="DJ28" i="1"/>
  <c r="CW28" i="1"/>
  <c r="AG28" i="6" s="1"/>
  <c r="DM27" i="1"/>
  <c r="DJ27" i="1"/>
  <c r="CW27" i="1"/>
  <c r="AG27" i="6" s="1"/>
  <c r="DM26" i="1"/>
  <c r="DJ26" i="1"/>
  <c r="CW26" i="1"/>
  <c r="AG26" i="6" s="1"/>
  <c r="EB25" i="1"/>
  <c r="DO25" i="1"/>
  <c r="DN25" i="1"/>
  <c r="DM24" i="1"/>
  <c r="DJ24" i="1"/>
  <c r="CW24" i="1"/>
  <c r="AG24" i="6" s="1"/>
  <c r="DM23" i="1"/>
  <c r="DJ23" i="1"/>
  <c r="CW23" i="1"/>
  <c r="AG23" i="6" s="1"/>
  <c r="DM22" i="1"/>
  <c r="DJ22" i="1"/>
  <c r="CW22" i="1"/>
  <c r="AG22" i="6" s="1"/>
  <c r="DM21" i="1"/>
  <c r="DJ21" i="1"/>
  <c r="CW21" i="1"/>
  <c r="AG21" i="6" s="1"/>
  <c r="EB19" i="1"/>
  <c r="DO19" i="1"/>
  <c r="DN19" i="1"/>
  <c r="DM18" i="1"/>
  <c r="DJ18" i="1"/>
  <c r="CW18" i="1"/>
  <c r="AG18" i="6" s="1"/>
  <c r="DM17" i="1"/>
  <c r="DJ17" i="1"/>
  <c r="CW17" i="1"/>
  <c r="AG17" i="6" s="1"/>
  <c r="DM16" i="1"/>
  <c r="DJ16" i="1"/>
  <c r="CW16" i="1"/>
  <c r="AG16" i="6" s="1"/>
  <c r="DM15" i="1"/>
  <c r="DJ15" i="1"/>
  <c r="CW15" i="1"/>
  <c r="AG15" i="6" s="1"/>
  <c r="EB14" i="1"/>
  <c r="DO14" i="1"/>
  <c r="DN14" i="1"/>
  <c r="DM13" i="1"/>
  <c r="DJ13" i="1"/>
  <c r="CW13" i="1"/>
  <c r="AG13" i="6" s="1"/>
  <c r="DM12" i="1"/>
  <c r="DJ12" i="1"/>
  <c r="CW12" i="1"/>
  <c r="AG12" i="6" s="1"/>
  <c r="DM11" i="1"/>
  <c r="DJ11" i="1"/>
  <c r="CW11" i="1"/>
  <c r="AG11" i="6" s="1"/>
  <c r="DM10" i="1"/>
  <c r="DJ10" i="1"/>
  <c r="CW10" i="1"/>
  <c r="AG10" i="6" s="1"/>
  <c r="EB9" i="1"/>
  <c r="DO9" i="1"/>
  <c r="DN9" i="1"/>
  <c r="DM8" i="1"/>
  <c r="DJ8" i="1"/>
  <c r="CW8" i="1"/>
  <c r="DM7" i="1"/>
  <c r="DJ7" i="1"/>
  <c r="CW7" i="1"/>
  <c r="DM6" i="1"/>
  <c r="DJ6" i="1"/>
  <c r="CW6" i="1"/>
  <c r="AG6" i="6" s="1"/>
  <c r="DM5" i="1"/>
  <c r="DJ5" i="1"/>
  <c r="DE5" i="1"/>
  <c r="DD5" i="1"/>
  <c r="DC5" i="1"/>
  <c r="CW5" i="1"/>
  <c r="CH51" i="1"/>
  <c r="BU51" i="1"/>
  <c r="BT51" i="1"/>
  <c r="BS50" i="1"/>
  <c r="BP50" i="1"/>
  <c r="BC50" i="1"/>
  <c r="S50" i="6" s="1"/>
  <c r="BS49" i="1"/>
  <c r="BP49" i="1"/>
  <c r="BC49" i="1"/>
  <c r="S49" i="6" s="1"/>
  <c r="BS48" i="1"/>
  <c r="BP48" i="1"/>
  <c r="BC48" i="1"/>
  <c r="S48" i="6" s="1"/>
  <c r="BS47" i="1"/>
  <c r="BP47" i="1"/>
  <c r="BC47" i="1"/>
  <c r="S47" i="6" s="1"/>
  <c r="CH46" i="1"/>
  <c r="BU46" i="1"/>
  <c r="BT46" i="1"/>
  <c r="BS45" i="1"/>
  <c r="BP45" i="1"/>
  <c r="BC45" i="1"/>
  <c r="S45" i="6" s="1"/>
  <c r="BS44" i="1"/>
  <c r="BP44" i="1"/>
  <c r="BC44" i="1"/>
  <c r="S44" i="6" s="1"/>
  <c r="BS43" i="1"/>
  <c r="BP43" i="1"/>
  <c r="BC43" i="1"/>
  <c r="S43" i="6" s="1"/>
  <c r="BS42" i="1"/>
  <c r="BP42" i="1"/>
  <c r="BC42" i="1"/>
  <c r="S42" i="6" s="1"/>
  <c r="CH41" i="1"/>
  <c r="BU41" i="1"/>
  <c r="BT41" i="1"/>
  <c r="BS40" i="1"/>
  <c r="BP40" i="1"/>
  <c r="BC40" i="1"/>
  <c r="S40" i="6" s="1"/>
  <c r="BS39" i="1"/>
  <c r="BP39" i="1"/>
  <c r="BC39" i="1"/>
  <c r="S39" i="6" s="1"/>
  <c r="BS38" i="1"/>
  <c r="BP38" i="1"/>
  <c r="BC38" i="1"/>
  <c r="S38" i="6" s="1"/>
  <c r="BS37" i="1"/>
  <c r="BP37" i="1"/>
  <c r="BC37" i="1"/>
  <c r="S37" i="6" s="1"/>
  <c r="CH35" i="1"/>
  <c r="BU35" i="1"/>
  <c r="BT35" i="1"/>
  <c r="BS34" i="1"/>
  <c r="BP34" i="1"/>
  <c r="BC34" i="1"/>
  <c r="S34" i="6" s="1"/>
  <c r="BS33" i="1"/>
  <c r="BP33" i="1"/>
  <c r="BC33" i="1"/>
  <c r="BS32" i="1"/>
  <c r="BP32" i="1"/>
  <c r="BC32" i="1"/>
  <c r="S32" i="6" s="1"/>
  <c r="BS31" i="1"/>
  <c r="BP31" i="1"/>
  <c r="BC31" i="1"/>
  <c r="S31" i="6" s="1"/>
  <c r="CH30" i="1"/>
  <c r="BU30" i="1"/>
  <c r="BT30" i="1"/>
  <c r="BS29" i="1"/>
  <c r="BP29" i="1"/>
  <c r="BC29" i="1"/>
  <c r="S29" i="6" s="1"/>
  <c r="BS28" i="1"/>
  <c r="BP28" i="1"/>
  <c r="BC28" i="1"/>
  <c r="S28" i="6" s="1"/>
  <c r="BS27" i="1"/>
  <c r="BP27" i="1"/>
  <c r="BC27" i="1"/>
  <c r="S27" i="6" s="1"/>
  <c r="BS26" i="1"/>
  <c r="BP26" i="1"/>
  <c r="BC26" i="1"/>
  <c r="S26" i="6" s="1"/>
  <c r="CH25" i="1"/>
  <c r="BU25" i="1"/>
  <c r="BT25" i="1"/>
  <c r="BS24" i="1"/>
  <c r="BP24" i="1"/>
  <c r="BC24" i="1"/>
  <c r="S24" i="6" s="1"/>
  <c r="BS23" i="1"/>
  <c r="BP23" i="1"/>
  <c r="BC23" i="1"/>
  <c r="BS22" i="1"/>
  <c r="BP22" i="1"/>
  <c r="BC22" i="1"/>
  <c r="BS21" i="1"/>
  <c r="BP21" i="1"/>
  <c r="BC21" i="1"/>
  <c r="S21" i="6" s="1"/>
  <c r="CH19" i="1"/>
  <c r="BU19" i="1"/>
  <c r="BT19" i="1"/>
  <c r="BS18" i="1"/>
  <c r="BP18" i="1"/>
  <c r="BC18" i="1"/>
  <c r="S18" i="6" s="1"/>
  <c r="BS17" i="1"/>
  <c r="BP17" i="1"/>
  <c r="BC17" i="1"/>
  <c r="BS16" i="1"/>
  <c r="BP16" i="1"/>
  <c r="BC16" i="1"/>
  <c r="S16" i="6" s="1"/>
  <c r="BS15" i="1"/>
  <c r="BP15" i="1"/>
  <c r="BC15" i="1"/>
  <c r="S15" i="6" s="1"/>
  <c r="CH14" i="1"/>
  <c r="BU14" i="1"/>
  <c r="BT14" i="1"/>
  <c r="BS13" i="1"/>
  <c r="BP13" i="1"/>
  <c r="BC13" i="1"/>
  <c r="S13" i="6" s="1"/>
  <c r="BS12" i="1"/>
  <c r="BP12" i="1"/>
  <c r="BC12" i="1"/>
  <c r="S12" i="6" s="1"/>
  <c r="BS11" i="1"/>
  <c r="BP11" i="1"/>
  <c r="BC11" i="1"/>
  <c r="S11" i="6" s="1"/>
  <c r="BS10" i="1"/>
  <c r="BP10" i="1"/>
  <c r="BC10" i="1"/>
  <c r="S10" i="6" s="1"/>
  <c r="CH9" i="1"/>
  <c r="BU9" i="1"/>
  <c r="BT9" i="1"/>
  <c r="BS8" i="1"/>
  <c r="BP8" i="1"/>
  <c r="BC8" i="1"/>
  <c r="S8" i="6" s="1"/>
  <c r="BS7" i="1"/>
  <c r="BP7" i="1"/>
  <c r="BC7" i="1"/>
  <c r="S7" i="6" s="1"/>
  <c r="BS6" i="1"/>
  <c r="BP6" i="1"/>
  <c r="BC6" i="1"/>
  <c r="S6" i="6" s="1"/>
  <c r="BS5" i="1"/>
  <c r="BP5" i="1"/>
  <c r="BK5" i="1"/>
  <c r="BJ5" i="1"/>
  <c r="BI5" i="1"/>
  <c r="BC5" i="1"/>
  <c r="S5" i="6" s="1"/>
  <c r="AR50" i="1"/>
  <c r="AR45" i="1"/>
  <c r="AR40" i="1"/>
  <c r="AR34" i="1"/>
  <c r="AR29" i="1"/>
  <c r="AR24" i="1"/>
  <c r="AR18" i="1"/>
  <c r="AR13" i="1"/>
  <c r="AN51" i="1"/>
  <c r="AL51" i="1"/>
  <c r="AK51" i="1"/>
  <c r="AA51" i="1"/>
  <c r="Z51" i="1"/>
  <c r="Y50" i="1"/>
  <c r="V50" i="1"/>
  <c r="I50" i="1"/>
  <c r="E50" i="6" s="1"/>
  <c r="Y49" i="1"/>
  <c r="V49" i="1"/>
  <c r="I49" i="1"/>
  <c r="E49" i="6" s="1"/>
  <c r="Y48" i="1"/>
  <c r="V48" i="1"/>
  <c r="I48" i="1"/>
  <c r="E48" i="6" s="1"/>
  <c r="Y47" i="1"/>
  <c r="V47" i="1"/>
  <c r="I47" i="1"/>
  <c r="E47" i="6" s="1"/>
  <c r="AN46" i="1"/>
  <c r="AL46" i="1"/>
  <c r="AK46" i="1"/>
  <c r="AA46" i="1"/>
  <c r="Z46" i="1"/>
  <c r="Y45" i="1"/>
  <c r="V45" i="1"/>
  <c r="I45" i="1"/>
  <c r="E45" i="6" s="1"/>
  <c r="Y44" i="1"/>
  <c r="V44" i="1"/>
  <c r="I44" i="1"/>
  <c r="E44" i="6" s="1"/>
  <c r="Y43" i="1"/>
  <c r="V43" i="1"/>
  <c r="I43" i="1"/>
  <c r="E43" i="6" s="1"/>
  <c r="Y42" i="1"/>
  <c r="V42" i="1"/>
  <c r="I42" i="1"/>
  <c r="E42" i="6" s="1"/>
  <c r="AN41" i="1"/>
  <c r="AL41" i="1"/>
  <c r="AK41" i="1"/>
  <c r="AA41" i="1"/>
  <c r="Z41" i="1"/>
  <c r="Y40" i="1"/>
  <c r="V40" i="1"/>
  <c r="I40" i="1"/>
  <c r="E40" i="6" s="1"/>
  <c r="Y39" i="1"/>
  <c r="V39" i="1"/>
  <c r="I39" i="1"/>
  <c r="E39" i="6" s="1"/>
  <c r="Y38" i="1"/>
  <c r="V38" i="1"/>
  <c r="I38" i="1"/>
  <c r="E38" i="6" s="1"/>
  <c r="Y37" i="1"/>
  <c r="V37" i="1"/>
  <c r="I37" i="1"/>
  <c r="E37" i="6" s="1"/>
  <c r="AN35" i="1"/>
  <c r="AL35" i="1"/>
  <c r="AK35" i="1"/>
  <c r="AA35" i="1"/>
  <c r="Z35" i="1"/>
  <c r="Y34" i="1"/>
  <c r="V34" i="1"/>
  <c r="I34" i="1"/>
  <c r="E34" i="6" s="1"/>
  <c r="Y33" i="1"/>
  <c r="V33" i="1"/>
  <c r="I33" i="1"/>
  <c r="E33" i="6" s="1"/>
  <c r="Y32" i="1"/>
  <c r="V32" i="1"/>
  <c r="I32" i="1"/>
  <c r="E32" i="6" s="1"/>
  <c r="Y31" i="1"/>
  <c r="V31" i="1"/>
  <c r="I31" i="1"/>
  <c r="E31" i="6" s="1"/>
  <c r="AN30" i="1"/>
  <c r="AL30" i="1"/>
  <c r="AK30" i="1"/>
  <c r="AA30" i="1"/>
  <c r="Z30" i="1"/>
  <c r="Y29" i="1"/>
  <c r="V29" i="1"/>
  <c r="I29" i="1"/>
  <c r="E29" i="6" s="1"/>
  <c r="Y28" i="1"/>
  <c r="V28" i="1"/>
  <c r="I28" i="1"/>
  <c r="E28" i="6" s="1"/>
  <c r="Y27" i="1"/>
  <c r="V27" i="1"/>
  <c r="I27" i="1"/>
  <c r="E27" i="6" s="1"/>
  <c r="Y26" i="1"/>
  <c r="V26" i="1"/>
  <c r="I26" i="1"/>
  <c r="E26" i="6" s="1"/>
  <c r="AN25" i="1"/>
  <c r="AL25" i="1"/>
  <c r="AK25" i="1"/>
  <c r="AA25" i="1"/>
  <c r="Z25" i="1"/>
  <c r="Y24" i="1"/>
  <c r="V24" i="1"/>
  <c r="I24" i="1"/>
  <c r="E24" i="6" s="1"/>
  <c r="Y23" i="1"/>
  <c r="V23" i="1"/>
  <c r="I23" i="1"/>
  <c r="E23" i="6" s="1"/>
  <c r="Y22" i="1"/>
  <c r="V22" i="1"/>
  <c r="I22" i="1"/>
  <c r="E22" i="6" s="1"/>
  <c r="Y21" i="1"/>
  <c r="V21" i="1"/>
  <c r="I21" i="1"/>
  <c r="E21" i="6" s="1"/>
  <c r="BV17" i="1" l="1"/>
  <c r="BW17" i="1" s="1"/>
  <c r="S17" i="6"/>
  <c r="BV33" i="1"/>
  <c r="S33" i="6"/>
  <c r="DP7" i="1"/>
  <c r="DQ7" i="1" s="1"/>
  <c r="EG7" i="1" s="1"/>
  <c r="AK7" i="6" s="1"/>
  <c r="AG7" i="6"/>
  <c r="FM20" i="1"/>
  <c r="BE20" i="6" s="1"/>
  <c r="BE9" i="6"/>
  <c r="CL22" i="1"/>
  <c r="S22" i="6"/>
  <c r="DP8" i="1"/>
  <c r="DQ8" i="1" s="1"/>
  <c r="EG8" i="1" s="1"/>
  <c r="AK8" i="6" s="1"/>
  <c r="AG8" i="6"/>
  <c r="FL36" i="1"/>
  <c r="BD36" i="6" s="1"/>
  <c r="BD30" i="6"/>
  <c r="CL23" i="1"/>
  <c r="S23" i="6"/>
  <c r="EF5" i="1"/>
  <c r="AG5" i="6"/>
  <c r="BW33" i="1"/>
  <c r="FI45" i="1"/>
  <c r="FI29" i="1"/>
  <c r="FI50" i="1"/>
  <c r="FI13" i="1"/>
  <c r="FI34" i="1"/>
  <c r="FI24" i="1"/>
  <c r="FI18" i="1"/>
  <c r="FI40" i="1"/>
  <c r="FE47" i="1"/>
  <c r="AY47" i="6" s="1"/>
  <c r="G47" i="6"/>
  <c r="K56" i="6"/>
  <c r="L55" i="6"/>
  <c r="K55" i="6"/>
  <c r="FM52" i="1"/>
  <c r="BE52" i="6" s="1"/>
  <c r="BE57" i="6" s="1"/>
  <c r="FE29" i="1"/>
  <c r="AY29" i="6" s="1"/>
  <c r="EM26" i="1"/>
  <c r="AU26" i="6" s="1"/>
  <c r="EQ26" i="1"/>
  <c r="EN27" i="1"/>
  <c r="ES27" i="1"/>
  <c r="EO28" i="1"/>
  <c r="ET28" i="1"/>
  <c r="EP29" i="1"/>
  <c r="EO37" i="1"/>
  <c r="ET37" i="1"/>
  <c r="EP38" i="1"/>
  <c r="EM39" i="1"/>
  <c r="AU39" i="6" s="1"/>
  <c r="FE13" i="1"/>
  <c r="AY13" i="6" s="1"/>
  <c r="EQ39" i="1"/>
  <c r="EN40" i="1"/>
  <c r="ES40" i="1"/>
  <c r="EM47" i="1"/>
  <c r="AU47" i="6" s="1"/>
  <c r="EQ47" i="1"/>
  <c r="EN48" i="1"/>
  <c r="ES48" i="1"/>
  <c r="EO49" i="1"/>
  <c r="ET49" i="1"/>
  <c r="EP50" i="1"/>
  <c r="FL52" i="1"/>
  <c r="BD52" i="6" s="1"/>
  <c r="BD57" i="6" s="1"/>
  <c r="FL20" i="1"/>
  <c r="BD20" i="6" s="1"/>
  <c r="FE49" i="1"/>
  <c r="AY49" i="6" s="1"/>
  <c r="FE33" i="1"/>
  <c r="AY33" i="6" s="1"/>
  <c r="FE7" i="1"/>
  <c r="AY7" i="6" s="1"/>
  <c r="FE27" i="1"/>
  <c r="AY27" i="6" s="1"/>
  <c r="FE24" i="1"/>
  <c r="AY24" i="6" s="1"/>
  <c r="EM21" i="1"/>
  <c r="AU21" i="6" s="1"/>
  <c r="EQ21" i="1"/>
  <c r="EN22" i="1"/>
  <c r="ES22" i="1"/>
  <c r="EO23" i="1"/>
  <c r="ET23" i="1"/>
  <c r="EP24" i="1"/>
  <c r="EP26" i="1"/>
  <c r="EM27" i="1"/>
  <c r="AU27" i="6" s="1"/>
  <c r="EQ27" i="1"/>
  <c r="EN28" i="1"/>
  <c r="ES28" i="1"/>
  <c r="EO29" i="1"/>
  <c r="ET29" i="1"/>
  <c r="EO31" i="1"/>
  <c r="ET31" i="1"/>
  <c r="EP32" i="1"/>
  <c r="EM33" i="1"/>
  <c r="AU33" i="6" s="1"/>
  <c r="EQ33" i="1"/>
  <c r="EN34" i="1"/>
  <c r="ES34" i="1"/>
  <c r="EN37" i="1"/>
  <c r="ES37" i="1"/>
  <c r="EO38" i="1"/>
  <c r="ET38" i="1"/>
  <c r="EP39" i="1"/>
  <c r="EM40" i="1"/>
  <c r="AU40" i="6" s="1"/>
  <c r="EQ40" i="1"/>
  <c r="EM42" i="1"/>
  <c r="AU42" i="6" s="1"/>
  <c r="EQ42" i="1"/>
  <c r="EN43" i="1"/>
  <c r="ES43" i="1"/>
  <c r="EO44" i="1"/>
  <c r="ET44" i="1"/>
  <c r="EP45" i="1"/>
  <c r="EP47" i="1"/>
  <c r="EM48" i="1"/>
  <c r="AU48" i="6" s="1"/>
  <c r="EQ48" i="1"/>
  <c r="EN49" i="1"/>
  <c r="ES49" i="1"/>
  <c r="EO50" i="1"/>
  <c r="ET50" i="1"/>
  <c r="FE38" i="1"/>
  <c r="AY38" i="6" s="1"/>
  <c r="FE39" i="1"/>
  <c r="AY39" i="6" s="1"/>
  <c r="FE45" i="1"/>
  <c r="AY45" i="6" s="1"/>
  <c r="FE42" i="1"/>
  <c r="AY42" i="6" s="1"/>
  <c r="FE21" i="1"/>
  <c r="AY21" i="6" s="1"/>
  <c r="FE28" i="1"/>
  <c r="AY28" i="6" s="1"/>
  <c r="FE18" i="1"/>
  <c r="AY18" i="6" s="1"/>
  <c r="FE50" i="1"/>
  <c r="AY50" i="6" s="1"/>
  <c r="EN26" i="1"/>
  <c r="ES26" i="1"/>
  <c r="EO27" i="1"/>
  <c r="ET27" i="1"/>
  <c r="EP28" i="1"/>
  <c r="EM29" i="1"/>
  <c r="AU29" i="6" s="1"/>
  <c r="EQ29" i="1"/>
  <c r="EP37" i="1"/>
  <c r="EM38" i="1"/>
  <c r="AU38" i="6" s="1"/>
  <c r="EQ38" i="1"/>
  <c r="EN39" i="1"/>
  <c r="ES39" i="1"/>
  <c r="EO40" i="1"/>
  <c r="ET40" i="1"/>
  <c r="EN47" i="1"/>
  <c r="ES47" i="1"/>
  <c r="EO48" i="1"/>
  <c r="ET48" i="1"/>
  <c r="EP49" i="1"/>
  <c r="EM50" i="1"/>
  <c r="AU50" i="6" s="1"/>
  <c r="EQ50" i="1"/>
  <c r="FE5" i="1"/>
  <c r="AY5" i="6" s="1"/>
  <c r="FM36" i="1"/>
  <c r="ES21" i="1"/>
  <c r="ET22" i="1"/>
  <c r="AB24" i="1"/>
  <c r="EM24" i="1"/>
  <c r="AU24" i="6" s="1"/>
  <c r="EM32" i="1"/>
  <c r="AU32" i="6" s="1"/>
  <c r="EN33" i="1"/>
  <c r="ET34" i="1"/>
  <c r="EN42" i="1"/>
  <c r="ET43" i="1"/>
  <c r="EM45" i="1"/>
  <c r="AU45" i="6" s="1"/>
  <c r="FE15" i="1"/>
  <c r="AY15" i="6" s="1"/>
  <c r="ET21" i="1"/>
  <c r="EP22" i="1"/>
  <c r="EQ23" i="1"/>
  <c r="EN24" i="1"/>
  <c r="ES24" i="1"/>
  <c r="EM31" i="1"/>
  <c r="AU31" i="6" s="1"/>
  <c r="EQ31" i="1"/>
  <c r="EN32" i="1"/>
  <c r="ES32" i="1"/>
  <c r="EO33" i="1"/>
  <c r="ET33" i="1"/>
  <c r="EP34" i="1"/>
  <c r="EO42" i="1"/>
  <c r="ET42" i="1"/>
  <c r="EP43" i="1"/>
  <c r="EM44" i="1"/>
  <c r="AU44" i="6" s="1"/>
  <c r="EQ44" i="1"/>
  <c r="EN45" i="1"/>
  <c r="ES45" i="1"/>
  <c r="FE16" i="1"/>
  <c r="AY16" i="6" s="1"/>
  <c r="FE32" i="1"/>
  <c r="AY32" i="6" s="1"/>
  <c r="FE11" i="1"/>
  <c r="AY11" i="6" s="1"/>
  <c r="FE17" i="1"/>
  <c r="AY17" i="6" s="1"/>
  <c r="FE34" i="1"/>
  <c r="AY34" i="6" s="1"/>
  <c r="FE8" i="1"/>
  <c r="AY8" i="6" s="1"/>
  <c r="FE31" i="1"/>
  <c r="AY31" i="6" s="1"/>
  <c r="FE10" i="1"/>
  <c r="AY10" i="6" s="1"/>
  <c r="EN21" i="1"/>
  <c r="EO22" i="1"/>
  <c r="EP23" i="1"/>
  <c r="EQ24" i="1"/>
  <c r="EP31" i="1"/>
  <c r="EQ32" i="1"/>
  <c r="ES33" i="1"/>
  <c r="EO34" i="1"/>
  <c r="ES42" i="1"/>
  <c r="EO43" i="1"/>
  <c r="EP44" i="1"/>
  <c r="EQ45" i="1"/>
  <c r="FE22" i="1"/>
  <c r="AY22" i="6" s="1"/>
  <c r="FE40" i="1"/>
  <c r="AY40" i="6" s="1"/>
  <c r="FE37" i="1"/>
  <c r="AY37" i="6" s="1"/>
  <c r="EO21" i="1"/>
  <c r="AR23" i="1"/>
  <c r="EM23" i="1"/>
  <c r="AU23" i="6" s="1"/>
  <c r="EP21" i="1"/>
  <c r="AR22" i="1"/>
  <c r="EM22" i="1"/>
  <c r="AU22" i="6" s="1"/>
  <c r="EQ22" i="1"/>
  <c r="EN23" i="1"/>
  <c r="ES23" i="1"/>
  <c r="EO24" i="1"/>
  <c r="ET24" i="1"/>
  <c r="EO26" i="1"/>
  <c r="ET26" i="1"/>
  <c r="EP27" i="1"/>
  <c r="EM28" i="1"/>
  <c r="AU28" i="6" s="1"/>
  <c r="EQ28" i="1"/>
  <c r="EN29" i="1"/>
  <c r="ES29" i="1"/>
  <c r="EN31" i="1"/>
  <c r="ES31" i="1"/>
  <c r="EO32" i="1"/>
  <c r="ET32" i="1"/>
  <c r="EP33" i="1"/>
  <c r="EM34" i="1"/>
  <c r="AU34" i="6" s="1"/>
  <c r="EQ34" i="1"/>
  <c r="EM37" i="1"/>
  <c r="AU37" i="6" s="1"/>
  <c r="EQ37" i="1"/>
  <c r="EN38" i="1"/>
  <c r="ES38" i="1"/>
  <c r="EO39" i="1"/>
  <c r="ET39" i="1"/>
  <c r="EP40" i="1"/>
  <c r="EP42" i="1"/>
  <c r="EM43" i="1"/>
  <c r="AU43" i="6" s="1"/>
  <c r="EQ43" i="1"/>
  <c r="EN44" i="1"/>
  <c r="ES44" i="1"/>
  <c r="EO45" i="1"/>
  <c r="ET45" i="1"/>
  <c r="EO47" i="1"/>
  <c r="ET47" i="1"/>
  <c r="EP48" i="1"/>
  <c r="EM49" i="1"/>
  <c r="AU49" i="6" s="1"/>
  <c r="EQ49" i="1"/>
  <c r="EN50" i="1"/>
  <c r="ES50" i="1"/>
  <c r="FE6" i="1"/>
  <c r="AY6" i="6" s="1"/>
  <c r="FE23" i="1"/>
  <c r="AY23" i="6" s="1"/>
  <c r="FE43" i="1"/>
  <c r="AY43" i="6" s="1"/>
  <c r="FE44" i="1"/>
  <c r="AY44" i="6" s="1"/>
  <c r="FE12" i="1"/>
  <c r="AY12" i="6" s="1"/>
  <c r="FE26" i="1"/>
  <c r="AY26" i="6" s="1"/>
  <c r="FE48" i="1"/>
  <c r="AY48" i="6" s="1"/>
  <c r="CO53" i="1"/>
  <c r="Y53" i="6" s="1"/>
  <c r="D40" i="7" s="1"/>
  <c r="CP53" i="1"/>
  <c r="Z53" i="6" s="1"/>
  <c r="D41" i="7" s="1"/>
  <c r="EJ53" i="1"/>
  <c r="AN53" i="6" s="1"/>
  <c r="E41" i="7" s="1"/>
  <c r="EI53" i="1"/>
  <c r="AM53" i="6" s="1"/>
  <c r="E40" i="7" s="1"/>
  <c r="AV53" i="1"/>
  <c r="L53" i="6" s="1"/>
  <c r="C41" i="7" s="1"/>
  <c r="DY53" i="1"/>
  <c r="AU53" i="1"/>
  <c r="K53" i="6" s="1"/>
  <c r="C40" i="7" s="1"/>
  <c r="EA41" i="1"/>
  <c r="AI41" i="6" s="1"/>
  <c r="EA25" i="1"/>
  <c r="AI25" i="6" s="1"/>
  <c r="CE53" i="1"/>
  <c r="CF53" i="1"/>
  <c r="DZ53" i="1"/>
  <c r="EA46" i="1"/>
  <c r="AI46" i="6" s="1"/>
  <c r="CG46" i="1"/>
  <c r="U46" i="6" s="1"/>
  <c r="EA51" i="1"/>
  <c r="AI51" i="6" s="1"/>
  <c r="EA30" i="1"/>
  <c r="AI30" i="6" s="1"/>
  <c r="CG51" i="1"/>
  <c r="U51" i="6" s="1"/>
  <c r="EA9" i="1"/>
  <c r="AI9" i="6" s="1"/>
  <c r="DP18" i="1"/>
  <c r="DQ18" i="1" s="1"/>
  <c r="EG18" i="1" s="1"/>
  <c r="AK18" i="6" s="1"/>
  <c r="EF27" i="1"/>
  <c r="CG30" i="1"/>
  <c r="U30" i="6" s="1"/>
  <c r="DP24" i="1"/>
  <c r="DQ24" i="1" s="1"/>
  <c r="EG24" i="1" s="1"/>
  <c r="AK24" i="6" s="1"/>
  <c r="DP49" i="1"/>
  <c r="DQ49" i="1" s="1"/>
  <c r="EG49" i="1" s="1"/>
  <c r="AK49" i="6" s="1"/>
  <c r="EF23" i="1"/>
  <c r="DB41" i="1"/>
  <c r="DP40" i="1"/>
  <c r="DQ40" i="1" s="1"/>
  <c r="EG40" i="1" s="1"/>
  <c r="AK40" i="6" s="1"/>
  <c r="DP44" i="1"/>
  <c r="DQ44" i="1" s="1"/>
  <c r="EG44" i="1" s="1"/>
  <c r="AK44" i="6" s="1"/>
  <c r="DP48" i="1"/>
  <c r="DQ48" i="1" s="1"/>
  <c r="EG48" i="1" s="1"/>
  <c r="AK48" i="6" s="1"/>
  <c r="DP13" i="1"/>
  <c r="DQ13" i="1" s="1"/>
  <c r="EG13" i="1" s="1"/>
  <c r="AK13" i="6" s="1"/>
  <c r="DP22" i="1"/>
  <c r="DQ22" i="1" s="1"/>
  <c r="EG22" i="1" s="1"/>
  <c r="EF22" i="1"/>
  <c r="DB35" i="1"/>
  <c r="DJ35" i="1"/>
  <c r="DP34" i="1"/>
  <c r="DQ34" i="1" s="1"/>
  <c r="EG34" i="1" s="1"/>
  <c r="AK34" i="6" s="1"/>
  <c r="DP43" i="1"/>
  <c r="DQ43" i="1" s="1"/>
  <c r="EG43" i="1" s="1"/>
  <c r="AK43" i="6" s="1"/>
  <c r="DP32" i="1"/>
  <c r="DQ32" i="1" s="1"/>
  <c r="EG32" i="1" s="1"/>
  <c r="AK32" i="6" s="1"/>
  <c r="DP45" i="1"/>
  <c r="DQ45" i="1" s="1"/>
  <c r="EG45" i="1" s="1"/>
  <c r="AK45" i="6" s="1"/>
  <c r="DP10" i="1"/>
  <c r="DQ10" i="1" s="1"/>
  <c r="EG10" i="1" s="1"/>
  <c r="AK10" i="6" s="1"/>
  <c r="DP12" i="1"/>
  <c r="DQ12" i="1" s="1"/>
  <c r="EG12" i="1" s="1"/>
  <c r="AK12" i="6" s="1"/>
  <c r="EF21" i="1"/>
  <c r="DP29" i="1"/>
  <c r="DQ29" i="1" s="1"/>
  <c r="EG29" i="1" s="1"/>
  <c r="AK29" i="6" s="1"/>
  <c r="DP33" i="1"/>
  <c r="DQ33" i="1" s="1"/>
  <c r="EG33" i="1" s="1"/>
  <c r="AK33" i="6" s="1"/>
  <c r="DP38" i="1"/>
  <c r="DQ38" i="1" s="1"/>
  <c r="EG38" i="1" s="1"/>
  <c r="AK38" i="6" s="1"/>
  <c r="DP50" i="1"/>
  <c r="DQ50" i="1" s="1"/>
  <c r="EG50" i="1" s="1"/>
  <c r="AK50" i="6" s="1"/>
  <c r="EA14" i="1"/>
  <c r="AI14" i="6" s="1"/>
  <c r="EA19" i="1"/>
  <c r="AI19" i="6" s="1"/>
  <c r="EA35" i="1"/>
  <c r="AI35" i="6" s="1"/>
  <c r="DM25" i="1"/>
  <c r="DC30" i="1"/>
  <c r="DM30" i="1"/>
  <c r="DM35" i="1"/>
  <c r="CG9" i="1"/>
  <c r="U9" i="6" s="1"/>
  <c r="DD25" i="1"/>
  <c r="DD35" i="1"/>
  <c r="DE19" i="1"/>
  <c r="CG35" i="1"/>
  <c r="U35" i="6" s="1"/>
  <c r="CG14" i="1"/>
  <c r="U14" i="6" s="1"/>
  <c r="CG25" i="1"/>
  <c r="U25" i="6" s="1"/>
  <c r="CG41" i="1"/>
  <c r="U41" i="6" s="1"/>
  <c r="BV18" i="1"/>
  <c r="BV27" i="1"/>
  <c r="CL27" i="1"/>
  <c r="BV44" i="1"/>
  <c r="BV13" i="1"/>
  <c r="BV43" i="1"/>
  <c r="BV8" i="1"/>
  <c r="BV21" i="1"/>
  <c r="CL21" i="1"/>
  <c r="BV29" i="1"/>
  <c r="BV38" i="1"/>
  <c r="BV50" i="1"/>
  <c r="BV6" i="1"/>
  <c r="BV40" i="1"/>
  <c r="BV5" i="1"/>
  <c r="BV34" i="1"/>
  <c r="BV11" i="1"/>
  <c r="BV24" i="1"/>
  <c r="BV32" i="1"/>
  <c r="BV49" i="1"/>
  <c r="CG19" i="1"/>
  <c r="U19" i="6" s="1"/>
  <c r="BI9" i="1"/>
  <c r="BS9" i="1"/>
  <c r="BS14" i="1"/>
  <c r="BI41" i="1"/>
  <c r="BJ41" i="1"/>
  <c r="BJ30" i="1"/>
  <c r="BK9" i="1"/>
  <c r="BC41" i="1"/>
  <c r="S41" i="6" s="1"/>
  <c r="BK41" i="1"/>
  <c r="BJ9" i="1"/>
  <c r="BH9" i="1"/>
  <c r="BP9" i="1"/>
  <c r="BH19" i="1"/>
  <c r="BP19" i="1"/>
  <c r="BH35" i="1"/>
  <c r="Y25" i="1"/>
  <c r="N30" i="1"/>
  <c r="P25" i="1"/>
  <c r="DJ41" i="1"/>
  <c r="Q25" i="1"/>
  <c r="FF9" i="1"/>
  <c r="EU14" i="1"/>
  <c r="FF14" i="1"/>
  <c r="EU19" i="1"/>
  <c r="FF19" i="1"/>
  <c r="EU25" i="1"/>
  <c r="FF25" i="1"/>
  <c r="EU30" i="1"/>
  <c r="FF30" i="1"/>
  <c r="FD30" i="1"/>
  <c r="EU35" i="1"/>
  <c r="FF35" i="1"/>
  <c r="EU41" i="1"/>
  <c r="FF41" i="1"/>
  <c r="EU46" i="1"/>
  <c r="FF46" i="1"/>
  <c r="EU51" i="1"/>
  <c r="FF51" i="1"/>
  <c r="FC30" i="1"/>
  <c r="FC35" i="1"/>
  <c r="FC41" i="1"/>
  <c r="FB9" i="1"/>
  <c r="FB14" i="1"/>
  <c r="EV19" i="1"/>
  <c r="FB19" i="1"/>
  <c r="EV25" i="1"/>
  <c r="FB25" i="1"/>
  <c r="EV30" i="1"/>
  <c r="FB30" i="1"/>
  <c r="EV35" i="1"/>
  <c r="FB35" i="1"/>
  <c r="FB41" i="1"/>
  <c r="EV46" i="1"/>
  <c r="FB46" i="1"/>
  <c r="FB51" i="1"/>
  <c r="DM14" i="1"/>
  <c r="FD19" i="1"/>
  <c r="FD35" i="1"/>
  <c r="FC9" i="1"/>
  <c r="FC19" i="1"/>
  <c r="P35" i="1"/>
  <c r="AM46" i="1"/>
  <c r="G46" i="6" s="1"/>
  <c r="N51" i="1"/>
  <c r="V51" i="1"/>
  <c r="EV9" i="1"/>
  <c r="FD9" i="1"/>
  <c r="EV14" i="1"/>
  <c r="FC14" i="1"/>
  <c r="FD14" i="1"/>
  <c r="FC25" i="1"/>
  <c r="FD25" i="1"/>
  <c r="AR31" i="1"/>
  <c r="Q35" i="1"/>
  <c r="AR32" i="1"/>
  <c r="AR33" i="1"/>
  <c r="AB34" i="1"/>
  <c r="O41" i="1"/>
  <c r="Q46" i="1"/>
  <c r="AR43" i="1"/>
  <c r="AR44" i="1"/>
  <c r="AB45" i="1"/>
  <c r="O51" i="1"/>
  <c r="EU9" i="1"/>
  <c r="N35" i="1"/>
  <c r="N46" i="1"/>
  <c r="P41" i="1"/>
  <c r="Q30" i="1"/>
  <c r="AR27" i="1"/>
  <c r="AB28" i="1"/>
  <c r="AB29" i="1"/>
  <c r="O35" i="1"/>
  <c r="Y35" i="1"/>
  <c r="AR37" i="1"/>
  <c r="Q41" i="1"/>
  <c r="AR38" i="1"/>
  <c r="AB39" i="1"/>
  <c r="AB40" i="1"/>
  <c r="O46" i="1"/>
  <c r="Q51" i="1"/>
  <c r="AR48" i="1"/>
  <c r="AR49" i="1"/>
  <c r="AB50" i="1"/>
  <c r="EV41" i="1"/>
  <c r="FD41" i="1"/>
  <c r="FC46" i="1"/>
  <c r="FD46" i="1"/>
  <c r="EV51" i="1"/>
  <c r="FC51" i="1"/>
  <c r="FD51" i="1"/>
  <c r="DB19" i="1"/>
  <c r="DJ19" i="1"/>
  <c r="BK46" i="1"/>
  <c r="BK35" i="1"/>
  <c r="BK14" i="1"/>
  <c r="Y30" i="1"/>
  <c r="P30" i="1"/>
  <c r="O30" i="1"/>
  <c r="Y51" i="1"/>
  <c r="BP35" i="1"/>
  <c r="CK6" i="1"/>
  <c r="V6" i="6" s="1"/>
  <c r="CK7" i="1"/>
  <c r="V7" i="6" s="1"/>
  <c r="BT20" i="1"/>
  <c r="EB20" i="1"/>
  <c r="DN36" i="1"/>
  <c r="CH52" i="1"/>
  <c r="BT36" i="1"/>
  <c r="DN20" i="1"/>
  <c r="EE11" i="1"/>
  <c r="AJ11" i="6" s="1"/>
  <c r="EE12" i="1"/>
  <c r="AJ12" i="6" s="1"/>
  <c r="DO36" i="1"/>
  <c r="EB36" i="1"/>
  <c r="BU36" i="1"/>
  <c r="CH36" i="1"/>
  <c r="DC9" i="1"/>
  <c r="DO20" i="1"/>
  <c r="BV48" i="1"/>
  <c r="BU52" i="1"/>
  <c r="EE27" i="1"/>
  <c r="AJ27" i="6" s="1"/>
  <c r="EE29" i="1"/>
  <c r="AJ29" i="6" s="1"/>
  <c r="DP39" i="1"/>
  <c r="DQ39" i="1" s="1"/>
  <c r="EG39" i="1" s="1"/>
  <c r="AK39" i="6" s="1"/>
  <c r="DO52" i="1"/>
  <c r="EB52" i="1"/>
  <c r="DD46" i="1"/>
  <c r="EF41" i="1"/>
  <c r="BU20" i="1"/>
  <c r="CH20" i="1"/>
  <c r="BK19" i="1"/>
  <c r="CK28" i="1"/>
  <c r="V28" i="6" s="1"/>
  <c r="CK47" i="1"/>
  <c r="V47" i="6" s="1"/>
  <c r="DB9" i="1"/>
  <c r="DJ9" i="1"/>
  <c r="EF9" i="1"/>
  <c r="DD14" i="1"/>
  <c r="DD30" i="1"/>
  <c r="DC35" i="1"/>
  <c r="DC41" i="1"/>
  <c r="DM41" i="1"/>
  <c r="CW46" i="1"/>
  <c r="AG46" i="6" s="1"/>
  <c r="DE46" i="1"/>
  <c r="EE44" i="1"/>
  <c r="AJ44" i="6" s="1"/>
  <c r="DE51" i="1"/>
  <c r="BI30" i="1"/>
  <c r="CK33" i="1"/>
  <c r="V33" i="6" s="1"/>
  <c r="BI46" i="1"/>
  <c r="BS46" i="1"/>
  <c r="DM9" i="1"/>
  <c r="EE6" i="1"/>
  <c r="AJ6" i="6" s="1"/>
  <c r="EE7" i="1"/>
  <c r="DE14" i="1"/>
  <c r="DC19" i="1"/>
  <c r="EE17" i="1"/>
  <c r="AJ17" i="6" s="1"/>
  <c r="CW19" i="1"/>
  <c r="AG19" i="6" s="1"/>
  <c r="DJ25" i="1"/>
  <c r="EE22" i="1"/>
  <c r="AJ22" i="6" s="1"/>
  <c r="DD41" i="1"/>
  <c r="DJ51" i="1"/>
  <c r="CK12" i="1"/>
  <c r="V12" i="6" s="1"/>
  <c r="BV23" i="1"/>
  <c r="BJ35" i="1"/>
  <c r="BV31" i="1"/>
  <c r="DD9" i="1"/>
  <c r="DB14" i="1"/>
  <c r="DJ14" i="1"/>
  <c r="DD19" i="1"/>
  <c r="DP15" i="1"/>
  <c r="DQ15" i="1" s="1"/>
  <c r="EG15" i="1" s="1"/>
  <c r="AK15" i="6" s="1"/>
  <c r="DC25" i="1"/>
  <c r="DB30" i="1"/>
  <c r="DJ30" i="1"/>
  <c r="DE35" i="1"/>
  <c r="DN52" i="1"/>
  <c r="DM46" i="1"/>
  <c r="EE43" i="1"/>
  <c r="AJ43" i="6" s="1"/>
  <c r="DC51" i="1"/>
  <c r="EE49" i="1"/>
  <c r="AJ49" i="6" s="1"/>
  <c r="DF5" i="1"/>
  <c r="EE5" i="1" s="1"/>
  <c r="AJ5" i="6" s="1"/>
  <c r="DP6" i="1"/>
  <c r="DQ6" i="1" s="1"/>
  <c r="EG6" i="1" s="1"/>
  <c r="AK6" i="6" s="1"/>
  <c r="BJ14" i="1"/>
  <c r="BI19" i="1"/>
  <c r="BS19" i="1"/>
  <c r="CK18" i="1"/>
  <c r="V18" i="6" s="1"/>
  <c r="BP25" i="1"/>
  <c r="BK25" i="1"/>
  <c r="BC30" i="1"/>
  <c r="S30" i="6" s="1"/>
  <c r="BK30" i="1"/>
  <c r="BI35" i="1"/>
  <c r="CK34" i="1"/>
  <c r="V34" i="6" s="1"/>
  <c r="BC35" i="1"/>
  <c r="S35" i="6" s="1"/>
  <c r="BH41" i="1"/>
  <c r="BP41" i="1"/>
  <c r="BV39" i="1"/>
  <c r="CK40" i="1"/>
  <c r="V40" i="6" s="1"/>
  <c r="BJ46" i="1"/>
  <c r="BV42" i="1"/>
  <c r="BH51" i="1"/>
  <c r="DC14" i="1"/>
  <c r="DM19" i="1"/>
  <c r="DE25" i="1"/>
  <c r="DP23" i="1"/>
  <c r="DQ23" i="1" s="1"/>
  <c r="EG23" i="1" s="1"/>
  <c r="DB51" i="1"/>
  <c r="CL14" i="1"/>
  <c r="BJ19" i="1"/>
  <c r="BI25" i="1"/>
  <c r="CK22" i="1"/>
  <c r="V22" i="6" s="1"/>
  <c r="CK26" i="1"/>
  <c r="V26" i="6" s="1"/>
  <c r="BS41" i="1"/>
  <c r="BC46" i="1"/>
  <c r="S46" i="6" s="1"/>
  <c r="BJ51" i="1"/>
  <c r="CK48" i="1"/>
  <c r="V48" i="6" s="1"/>
  <c r="CL51" i="1"/>
  <c r="DB25" i="1"/>
  <c r="EE24" i="1"/>
  <c r="AJ24" i="6" s="1"/>
  <c r="BI14" i="1"/>
  <c r="BH14" i="1"/>
  <c r="BP14" i="1"/>
  <c r="CL19" i="1"/>
  <c r="BS30" i="1"/>
  <c r="BH30" i="1"/>
  <c r="BP30" i="1"/>
  <c r="CK39" i="1"/>
  <c r="V39" i="6" s="1"/>
  <c r="CK45" i="1"/>
  <c r="V45" i="6" s="1"/>
  <c r="BC51" i="1"/>
  <c r="S51" i="6" s="1"/>
  <c r="BK51" i="1"/>
  <c r="CW9" i="1"/>
  <c r="AG9" i="6" s="1"/>
  <c r="DE9" i="1"/>
  <c r="DP5" i="1"/>
  <c r="CW14" i="1"/>
  <c r="AG14" i="6" s="1"/>
  <c r="EF19" i="1"/>
  <c r="EE16" i="1"/>
  <c r="AJ16" i="6" s="1"/>
  <c r="EE23" i="1"/>
  <c r="AJ23" i="6" s="1"/>
  <c r="DP28" i="1"/>
  <c r="DQ28" i="1" s="1"/>
  <c r="EG28" i="1" s="1"/>
  <c r="AK28" i="6" s="1"/>
  <c r="EE15" i="1"/>
  <c r="AJ15" i="6" s="1"/>
  <c r="DP16" i="1"/>
  <c r="DQ16" i="1" s="1"/>
  <c r="EG16" i="1" s="1"/>
  <c r="AK16" i="6" s="1"/>
  <c r="CW30" i="1"/>
  <c r="AG30" i="6" s="1"/>
  <c r="DE30" i="1"/>
  <c r="EE28" i="1"/>
  <c r="AJ28" i="6" s="1"/>
  <c r="DM51" i="1"/>
  <c r="EE10" i="1"/>
  <c r="AJ10" i="6" s="1"/>
  <c r="DP11" i="1"/>
  <c r="DQ11" i="1" s="1"/>
  <c r="EG11" i="1" s="1"/>
  <c r="AK11" i="6" s="1"/>
  <c r="DP17" i="1"/>
  <c r="DQ17" i="1" s="1"/>
  <c r="EG17" i="1" s="1"/>
  <c r="DP21" i="1"/>
  <c r="CW25" i="1"/>
  <c r="AG25" i="6" s="1"/>
  <c r="EE26" i="1"/>
  <c r="AJ26" i="6" s="1"/>
  <c r="DP27" i="1"/>
  <c r="DQ27" i="1" s="1"/>
  <c r="EG27" i="1" s="1"/>
  <c r="EE32" i="1"/>
  <c r="AJ32" i="6" s="1"/>
  <c r="EE39" i="1"/>
  <c r="AJ39" i="6" s="1"/>
  <c r="DB46" i="1"/>
  <c r="DJ46" i="1"/>
  <c r="EE45" i="1"/>
  <c r="AJ45" i="6" s="1"/>
  <c r="DD51" i="1"/>
  <c r="DP47" i="1"/>
  <c r="CW51" i="1"/>
  <c r="AG51" i="6" s="1"/>
  <c r="EE21" i="1"/>
  <c r="AJ21" i="6" s="1"/>
  <c r="CW41" i="1"/>
  <c r="AG41" i="6" s="1"/>
  <c r="DE41" i="1"/>
  <c r="DC46" i="1"/>
  <c r="EE48" i="1"/>
  <c r="AJ48" i="6" s="1"/>
  <c r="DP31" i="1"/>
  <c r="CW35" i="1"/>
  <c r="AG35" i="6" s="1"/>
  <c r="DP42" i="1"/>
  <c r="EE47" i="1"/>
  <c r="AJ47" i="6" s="1"/>
  <c r="DP26" i="1"/>
  <c r="EE31" i="1"/>
  <c r="AJ31" i="6" s="1"/>
  <c r="DP37" i="1"/>
  <c r="EE42" i="1"/>
  <c r="AJ42" i="6" s="1"/>
  <c r="EE37" i="1"/>
  <c r="AJ37" i="6" s="1"/>
  <c r="BC9" i="1"/>
  <c r="S9" i="6" s="1"/>
  <c r="CK10" i="1"/>
  <c r="V10" i="6" s="1"/>
  <c r="CK15" i="1"/>
  <c r="V15" i="6" s="1"/>
  <c r="BL5" i="1"/>
  <c r="CK5" i="1" s="1"/>
  <c r="V5" i="6" s="1"/>
  <c r="CL5" i="1"/>
  <c r="BS35" i="1"/>
  <c r="BS51" i="1"/>
  <c r="BV7" i="1"/>
  <c r="CK16" i="1"/>
  <c r="V16" i="6" s="1"/>
  <c r="CK23" i="1"/>
  <c r="V23" i="6" s="1"/>
  <c r="CK24" i="1"/>
  <c r="V24" i="6" s="1"/>
  <c r="BT52" i="1"/>
  <c r="CK43" i="1"/>
  <c r="V43" i="6" s="1"/>
  <c r="BV45" i="1"/>
  <c r="BV47" i="1"/>
  <c r="CK49" i="1"/>
  <c r="V49" i="6" s="1"/>
  <c r="BV12" i="1"/>
  <c r="CK50" i="1"/>
  <c r="V50" i="6" s="1"/>
  <c r="BV10" i="1"/>
  <c r="BC14" i="1"/>
  <c r="S14" i="6" s="1"/>
  <c r="BV15" i="1"/>
  <c r="BC19" i="1"/>
  <c r="S19" i="6" s="1"/>
  <c r="BH25" i="1"/>
  <c r="CK21" i="1"/>
  <c r="V21" i="6" s="1"/>
  <c r="BC25" i="1"/>
  <c r="S25" i="6" s="1"/>
  <c r="BV22" i="1"/>
  <c r="CK27" i="1"/>
  <c r="V27" i="6" s="1"/>
  <c r="CK32" i="1"/>
  <c r="V32" i="6" s="1"/>
  <c r="BH46" i="1"/>
  <c r="BP46" i="1"/>
  <c r="BV16" i="1"/>
  <c r="BJ25" i="1"/>
  <c r="BS25" i="1"/>
  <c r="BV28" i="1"/>
  <c r="CK29" i="1"/>
  <c r="V29" i="6" s="1"/>
  <c r="BI51" i="1"/>
  <c r="BP51" i="1"/>
  <c r="BV26" i="1"/>
  <c r="CK31" i="1"/>
  <c r="V31" i="6" s="1"/>
  <c r="BV37" i="1"/>
  <c r="CK42" i="1"/>
  <c r="V42" i="6" s="1"/>
  <c r="CK37" i="1"/>
  <c r="V37" i="6" s="1"/>
  <c r="V41" i="1"/>
  <c r="P46" i="1"/>
  <c r="V30" i="1"/>
  <c r="V35" i="1"/>
  <c r="O25" i="1"/>
  <c r="I46" i="1"/>
  <c r="E46" i="6" s="1"/>
  <c r="I25" i="1"/>
  <c r="E25" i="6" s="1"/>
  <c r="Y41" i="1"/>
  <c r="V25" i="1"/>
  <c r="N25" i="1"/>
  <c r="P51" i="1"/>
  <c r="Y46" i="1"/>
  <c r="I30" i="1"/>
  <c r="E30" i="6" s="1"/>
  <c r="I51" i="1"/>
  <c r="E51" i="6" s="1"/>
  <c r="AM51" i="1"/>
  <c r="G51" i="6" s="1"/>
  <c r="V46" i="1"/>
  <c r="N41" i="1"/>
  <c r="AM41" i="1"/>
  <c r="G41" i="6" s="1"/>
  <c r="AM35" i="1"/>
  <c r="G35" i="6" s="1"/>
  <c r="AM25" i="1"/>
  <c r="G25" i="6" s="1"/>
  <c r="AM30" i="1"/>
  <c r="G30" i="6" s="1"/>
  <c r="AR47" i="1"/>
  <c r="Z36" i="1"/>
  <c r="AL36" i="1"/>
  <c r="AR26" i="1"/>
  <c r="AR21" i="1"/>
  <c r="AR42" i="1"/>
  <c r="AA36" i="1"/>
  <c r="AN36" i="1"/>
  <c r="AK52" i="1"/>
  <c r="I35" i="1"/>
  <c r="E35" i="6" s="1"/>
  <c r="Z52" i="1"/>
  <c r="AL52" i="1"/>
  <c r="AR28" i="1"/>
  <c r="AR39" i="1"/>
  <c r="AA52" i="1"/>
  <c r="AN52" i="1"/>
  <c r="AK36" i="1"/>
  <c r="ER45" i="1"/>
  <c r="ER50" i="1"/>
  <c r="AB37" i="1"/>
  <c r="AB38" i="1"/>
  <c r="I41" i="1"/>
  <c r="E41" i="6" s="1"/>
  <c r="AB47" i="1"/>
  <c r="AB48" i="1"/>
  <c r="AB49" i="1"/>
  <c r="AB42" i="1"/>
  <c r="AB43" i="1"/>
  <c r="AB44" i="1"/>
  <c r="AB26" i="1"/>
  <c r="AB27" i="1"/>
  <c r="AB21" i="1"/>
  <c r="AB22" i="1"/>
  <c r="AB23" i="1"/>
  <c r="AB31" i="1"/>
  <c r="AB32" i="1"/>
  <c r="AB33" i="1"/>
  <c r="Y18" i="1"/>
  <c r="ET18" i="1" s="1"/>
  <c r="V18" i="1"/>
  <c r="EQ18" i="1"/>
  <c r="EP18" i="1"/>
  <c r="EO18" i="1"/>
  <c r="EN18" i="1"/>
  <c r="I18" i="1"/>
  <c r="Y17" i="1"/>
  <c r="ET17" i="1" s="1"/>
  <c r="V17" i="1"/>
  <c r="EQ17" i="1"/>
  <c r="EP17" i="1"/>
  <c r="EO17" i="1"/>
  <c r="EN17" i="1"/>
  <c r="I17" i="1"/>
  <c r="Y16" i="1"/>
  <c r="ET16" i="1" s="1"/>
  <c r="V16" i="1"/>
  <c r="EQ16" i="1"/>
  <c r="EP16" i="1"/>
  <c r="EO16" i="1"/>
  <c r="EN16" i="1"/>
  <c r="I16" i="1"/>
  <c r="Y15" i="1"/>
  <c r="ET15" i="1" s="1"/>
  <c r="V15" i="1"/>
  <c r="EQ15" i="1"/>
  <c r="EP15" i="1"/>
  <c r="EO15" i="1"/>
  <c r="I15" i="1"/>
  <c r="AN19" i="1"/>
  <c r="AL19" i="1"/>
  <c r="AK19" i="1"/>
  <c r="AA19" i="1"/>
  <c r="Z19" i="1"/>
  <c r="Y13" i="1"/>
  <c r="ET13" i="1" s="1"/>
  <c r="V13" i="1"/>
  <c r="EQ13" i="1"/>
  <c r="EP13" i="1"/>
  <c r="EO13" i="1"/>
  <c r="EN13" i="1"/>
  <c r="I13" i="1"/>
  <c r="Y12" i="1"/>
  <c r="ET12" i="1" s="1"/>
  <c r="V12" i="1"/>
  <c r="EQ12" i="1"/>
  <c r="EP12" i="1"/>
  <c r="EO12" i="1"/>
  <c r="EN12" i="1"/>
  <c r="I12" i="1"/>
  <c r="Y11" i="1"/>
  <c r="ET11" i="1" s="1"/>
  <c r="V11" i="1"/>
  <c r="EQ11" i="1"/>
  <c r="EP11" i="1"/>
  <c r="EO11" i="1"/>
  <c r="EN11" i="1"/>
  <c r="I11" i="1"/>
  <c r="Y10" i="1"/>
  <c r="ET10" i="1" s="1"/>
  <c r="V10" i="1"/>
  <c r="EQ10" i="1"/>
  <c r="EP10" i="1"/>
  <c r="EO10" i="1"/>
  <c r="EN10" i="1"/>
  <c r="I10" i="1"/>
  <c r="AN14" i="1"/>
  <c r="AL14" i="1"/>
  <c r="AK14" i="1"/>
  <c r="AA14" i="1"/>
  <c r="Z14" i="1"/>
  <c r="I7" i="1"/>
  <c r="AR7" i="1" s="1"/>
  <c r="FI7" i="1" s="1"/>
  <c r="I6" i="1"/>
  <c r="AR6" i="1" s="1"/>
  <c r="FI6" i="1" s="1"/>
  <c r="I5" i="1"/>
  <c r="I8" i="1"/>
  <c r="AR8" i="1" s="1"/>
  <c r="FI8" i="1" s="1"/>
  <c r="Y8" i="1"/>
  <c r="ET8" i="1" s="1"/>
  <c r="V8" i="1"/>
  <c r="EQ8" i="1"/>
  <c r="EP8" i="1"/>
  <c r="EO8" i="1"/>
  <c r="EN8" i="1"/>
  <c r="AN9" i="1"/>
  <c r="AL9" i="1"/>
  <c r="AK9" i="1"/>
  <c r="AA9" i="1"/>
  <c r="Z9" i="1"/>
  <c r="Y7" i="1"/>
  <c r="ET7" i="1" s="1"/>
  <c r="V7" i="1"/>
  <c r="EQ7" i="1"/>
  <c r="EP7" i="1"/>
  <c r="EO7" i="1"/>
  <c r="EN7" i="1"/>
  <c r="Y6" i="1"/>
  <c r="ET6" i="1" s="1"/>
  <c r="V6" i="1"/>
  <c r="EQ6" i="1"/>
  <c r="EP6" i="1"/>
  <c r="EO6" i="1"/>
  <c r="EN6" i="1"/>
  <c r="L54" i="6" l="1"/>
  <c r="AK22" i="6"/>
  <c r="BD56" i="6"/>
  <c r="EH17" i="1"/>
  <c r="AK17" i="6"/>
  <c r="AK23" i="6"/>
  <c r="EF30" i="1"/>
  <c r="AK27" i="6"/>
  <c r="BD55" i="6"/>
  <c r="EH7" i="1"/>
  <c r="AJ7" i="6"/>
  <c r="FM53" i="1"/>
  <c r="BE53" i="6" s="1"/>
  <c r="F41" i="7" s="1"/>
  <c r="BE36" i="6"/>
  <c r="BE56" i="6" s="1"/>
  <c r="BE55" i="6"/>
  <c r="ES12" i="1"/>
  <c r="ES18" i="1"/>
  <c r="BW16" i="1"/>
  <c r="BX16" i="1" s="1"/>
  <c r="T16" i="6" s="1"/>
  <c r="BW23" i="1"/>
  <c r="BX23" i="1" s="1"/>
  <c r="T23" i="6" s="1"/>
  <c r="BW48" i="1"/>
  <c r="BX48" i="1" s="1"/>
  <c r="T48" i="6" s="1"/>
  <c r="BW32" i="1"/>
  <c r="BX32" i="1" s="1"/>
  <c r="T32" i="6" s="1"/>
  <c r="BW5" i="1"/>
  <c r="CM5" i="1" s="1"/>
  <c r="W5" i="6" s="1"/>
  <c r="BW38" i="1"/>
  <c r="BX38" i="1" s="1"/>
  <c r="T38" i="6" s="1"/>
  <c r="BW8" i="1"/>
  <c r="BX8" i="1" s="1"/>
  <c r="T8" i="6" s="1"/>
  <c r="ES11" i="1"/>
  <c r="ES17" i="1"/>
  <c r="BW28" i="1"/>
  <c r="BW22" i="1"/>
  <c r="BW45" i="1"/>
  <c r="BX45" i="1" s="1"/>
  <c r="T45" i="6" s="1"/>
  <c r="BW39" i="1"/>
  <c r="BX39" i="1" s="1"/>
  <c r="T39" i="6" s="1"/>
  <c r="BW24" i="1"/>
  <c r="BW40" i="1"/>
  <c r="BX40" i="1" s="1"/>
  <c r="T40" i="6" s="1"/>
  <c r="BW29" i="1"/>
  <c r="BX29" i="1" s="1"/>
  <c r="T29" i="6" s="1"/>
  <c r="BW43" i="1"/>
  <c r="BW27" i="1"/>
  <c r="BX27" i="1" s="1"/>
  <c r="T27" i="6" s="1"/>
  <c r="CM17" i="1"/>
  <c r="W17" i="6" s="1"/>
  <c r="ES8" i="1"/>
  <c r="ES10" i="1"/>
  <c r="ES16" i="1"/>
  <c r="BW12" i="1"/>
  <c r="BX12" i="1" s="1"/>
  <c r="T12" i="6" s="1"/>
  <c r="BW42" i="1"/>
  <c r="BX42" i="1" s="1"/>
  <c r="T42" i="6" s="1"/>
  <c r="BW31" i="1"/>
  <c r="BX31" i="1" s="1"/>
  <c r="T31" i="6" s="1"/>
  <c r="BW11" i="1"/>
  <c r="BX11" i="1" s="1"/>
  <c r="T11" i="6" s="1"/>
  <c r="BW6" i="1"/>
  <c r="BW13" i="1"/>
  <c r="BX13" i="1" s="1"/>
  <c r="T13" i="6" s="1"/>
  <c r="BW18" i="1"/>
  <c r="BX18" i="1" s="1"/>
  <c r="T18" i="6" s="1"/>
  <c r="ES6" i="1"/>
  <c r="ES7" i="1"/>
  <c r="ES13" i="1"/>
  <c r="ES15" i="1"/>
  <c r="BW7" i="1"/>
  <c r="BW49" i="1"/>
  <c r="BX49" i="1" s="1"/>
  <c r="T49" i="6" s="1"/>
  <c r="BW34" i="1"/>
  <c r="BX34" i="1" s="1"/>
  <c r="T34" i="6" s="1"/>
  <c r="BW50" i="1"/>
  <c r="BX50" i="1" s="1"/>
  <c r="T50" i="6" s="1"/>
  <c r="BW21" i="1"/>
  <c r="BW44" i="1"/>
  <c r="BX44" i="1" s="1"/>
  <c r="T44" i="6" s="1"/>
  <c r="CM33" i="1"/>
  <c r="EM6" i="1"/>
  <c r="AU6" i="6" s="1"/>
  <c r="E6" i="6"/>
  <c r="EM13" i="1"/>
  <c r="AU13" i="6" s="1"/>
  <c r="E13" i="6"/>
  <c r="EM7" i="1"/>
  <c r="AU7" i="6" s="1"/>
  <c r="E7" i="6"/>
  <c r="EM12" i="1"/>
  <c r="AU12" i="6" s="1"/>
  <c r="E12" i="6"/>
  <c r="EM18" i="1"/>
  <c r="AU18" i="6" s="1"/>
  <c r="E18" i="6"/>
  <c r="FI39" i="1"/>
  <c r="FI42" i="1"/>
  <c r="FI47" i="1"/>
  <c r="FI38" i="1"/>
  <c r="FI43" i="1"/>
  <c r="FI33" i="1"/>
  <c r="EM15" i="1"/>
  <c r="AU15" i="6" s="1"/>
  <c r="E15" i="6"/>
  <c r="FI44" i="1"/>
  <c r="EM17" i="1"/>
  <c r="AU17" i="6" s="1"/>
  <c r="E17" i="6"/>
  <c r="FI28" i="1"/>
  <c r="FI32" i="1"/>
  <c r="K54" i="6"/>
  <c r="FI48" i="1"/>
  <c r="FI31" i="1"/>
  <c r="EM8" i="1"/>
  <c r="AU8" i="6" s="1"/>
  <c r="E8" i="6"/>
  <c r="EM11" i="1"/>
  <c r="AU11" i="6" s="1"/>
  <c r="E11" i="6"/>
  <c r="EM10" i="1"/>
  <c r="AU10" i="6" s="1"/>
  <c r="E10" i="6"/>
  <c r="EM16" i="1"/>
  <c r="AU16" i="6" s="1"/>
  <c r="E16" i="6"/>
  <c r="FI26" i="1"/>
  <c r="FI49" i="1"/>
  <c r="FI37" i="1"/>
  <c r="EM5" i="1"/>
  <c r="AU5" i="6" s="1"/>
  <c r="E5" i="6"/>
  <c r="EW22" i="1"/>
  <c r="ER44" i="1"/>
  <c r="EW40" i="1"/>
  <c r="EW33" i="1"/>
  <c r="EW48" i="1"/>
  <c r="FI27" i="1"/>
  <c r="FL53" i="1"/>
  <c r="ER28" i="1"/>
  <c r="ER38" i="1"/>
  <c r="EW27" i="1"/>
  <c r="EW43" i="1"/>
  <c r="ER34" i="1"/>
  <c r="EW37" i="1"/>
  <c r="ER48" i="1"/>
  <c r="EW23" i="1"/>
  <c r="ER22" i="1"/>
  <c r="EW29" i="1"/>
  <c r="FE19" i="1"/>
  <c r="AY19" i="6" s="1"/>
  <c r="ER31" i="1"/>
  <c r="EW21" i="1"/>
  <c r="EW44" i="1"/>
  <c r="ER37" i="1"/>
  <c r="EW38" i="1"/>
  <c r="ER49" i="1"/>
  <c r="ER43" i="1"/>
  <c r="EW39" i="1"/>
  <c r="EW34" i="1"/>
  <c r="ER26" i="1"/>
  <c r="EW47" i="1"/>
  <c r="ER24" i="1"/>
  <c r="ER27" i="1"/>
  <c r="FI23" i="1"/>
  <c r="EW31" i="1"/>
  <c r="EW26" i="1"/>
  <c r="EW42" i="1"/>
  <c r="ER42" i="1"/>
  <c r="ER33" i="1"/>
  <c r="ER23" i="1"/>
  <c r="FI21" i="1"/>
  <c r="ER40" i="1"/>
  <c r="EW50" i="1"/>
  <c r="FI22" i="1"/>
  <c r="EN15" i="1"/>
  <c r="EN19" i="1" s="1"/>
  <c r="EW32" i="1"/>
  <c r="AC24" i="1"/>
  <c r="AS24" i="1" s="1"/>
  <c r="EW24" i="1"/>
  <c r="ER21" i="1"/>
  <c r="ER47" i="1"/>
  <c r="EW49" i="1"/>
  <c r="ER32" i="1"/>
  <c r="ER29" i="1"/>
  <c r="ER39" i="1"/>
  <c r="EW28" i="1"/>
  <c r="EW45" i="1"/>
  <c r="EH48" i="1"/>
  <c r="EH32" i="1"/>
  <c r="EA52" i="1"/>
  <c r="AI52" i="6" s="1"/>
  <c r="AI57" i="6" s="1"/>
  <c r="EF25" i="1"/>
  <c r="EH28" i="1"/>
  <c r="EH45" i="1"/>
  <c r="CG52" i="1"/>
  <c r="U52" i="6" s="1"/>
  <c r="U57" i="6" s="1"/>
  <c r="EH29" i="1"/>
  <c r="CG36" i="1"/>
  <c r="U36" i="6" s="1"/>
  <c r="U56" i="6" s="1"/>
  <c r="EO14" i="1"/>
  <c r="ET14" i="1"/>
  <c r="ET19" i="1"/>
  <c r="EH15" i="1"/>
  <c r="EH23" i="1"/>
  <c r="EH43" i="1"/>
  <c r="EA36" i="1"/>
  <c r="AI36" i="6" s="1"/>
  <c r="AI56" i="6" s="1"/>
  <c r="EH49" i="1"/>
  <c r="EH44" i="1"/>
  <c r="EH12" i="1"/>
  <c r="EH39" i="1"/>
  <c r="EH11" i="1"/>
  <c r="CG20" i="1"/>
  <c r="U20" i="6" s="1"/>
  <c r="U55" i="6" s="1"/>
  <c r="DM36" i="1"/>
  <c r="DR33" i="1"/>
  <c r="AH33" i="6" s="1"/>
  <c r="EE33" i="1"/>
  <c r="DR8" i="1"/>
  <c r="AH8" i="6" s="1"/>
  <c r="EE8" i="1"/>
  <c r="DR18" i="1"/>
  <c r="AH18" i="6" s="1"/>
  <c r="EE18" i="1"/>
  <c r="DR38" i="1"/>
  <c r="AH38" i="6" s="1"/>
  <c r="EE38" i="1"/>
  <c r="EA20" i="1"/>
  <c r="AI20" i="6" s="1"/>
  <c r="AI55" i="6" s="1"/>
  <c r="EH16" i="1"/>
  <c r="DR34" i="1"/>
  <c r="AH34" i="6" s="1"/>
  <c r="EE34" i="1"/>
  <c r="DR13" i="1"/>
  <c r="AH13" i="6" s="1"/>
  <c r="EE13" i="1"/>
  <c r="EH27" i="1"/>
  <c r="EH10" i="1"/>
  <c r="EH24" i="1"/>
  <c r="EH22" i="1"/>
  <c r="EH6" i="1"/>
  <c r="DD36" i="1"/>
  <c r="DR40" i="1"/>
  <c r="AH40" i="6" s="1"/>
  <c r="EE40" i="1"/>
  <c r="DR50" i="1"/>
  <c r="AH50" i="6" s="1"/>
  <c r="EE50" i="1"/>
  <c r="CK44" i="1"/>
  <c r="V44" i="6" s="1"/>
  <c r="CK38" i="1"/>
  <c r="V38" i="6" s="1"/>
  <c r="CK13" i="1"/>
  <c r="V13" i="6" s="1"/>
  <c r="CK11" i="1"/>
  <c r="V11" i="6" s="1"/>
  <c r="BX17" i="1"/>
  <c r="T17" i="6" s="1"/>
  <c r="CK17" i="1"/>
  <c r="CK8" i="1"/>
  <c r="V8" i="6" s="1"/>
  <c r="BP20" i="1"/>
  <c r="BH20" i="1"/>
  <c r="BS20" i="1"/>
  <c r="DR7" i="1"/>
  <c r="EN14" i="1"/>
  <c r="ET25" i="1"/>
  <c r="EO25" i="1"/>
  <c r="FC36" i="1"/>
  <c r="FD36" i="1"/>
  <c r="EV36" i="1"/>
  <c r="EU52" i="1"/>
  <c r="FE51" i="1"/>
  <c r="AY51" i="6" s="1"/>
  <c r="EU36" i="1"/>
  <c r="ES41" i="1"/>
  <c r="O36" i="1"/>
  <c r="EN35" i="1"/>
  <c r="EQ46" i="1"/>
  <c r="FC20" i="1"/>
  <c r="FB52" i="1"/>
  <c r="Q52" i="1"/>
  <c r="EP51" i="1"/>
  <c r="FF36" i="1"/>
  <c r="FE30" i="1"/>
  <c r="AY30" i="6" s="1"/>
  <c r="ES35" i="1"/>
  <c r="ET30" i="1"/>
  <c r="FE35" i="1"/>
  <c r="AY35" i="6" s="1"/>
  <c r="FF20" i="1"/>
  <c r="EQ35" i="1"/>
  <c r="ET46" i="1"/>
  <c r="EP30" i="1"/>
  <c r="EO46" i="1"/>
  <c r="FB36" i="1"/>
  <c r="ET51" i="1"/>
  <c r="EN41" i="1"/>
  <c r="FF52" i="1"/>
  <c r="EM41" i="1"/>
  <c r="AU41" i="6" s="1"/>
  <c r="EQ41" i="1"/>
  <c r="EU20" i="1"/>
  <c r="AR35" i="1"/>
  <c r="FD20" i="1"/>
  <c r="EV20" i="1"/>
  <c r="FB20" i="1"/>
  <c r="EM51" i="1"/>
  <c r="AU51" i="6" s="1"/>
  <c r="O52" i="1"/>
  <c r="Q36" i="1"/>
  <c r="EO41" i="1"/>
  <c r="EQ25" i="1"/>
  <c r="EN30" i="1"/>
  <c r="FE25" i="1"/>
  <c r="AY25" i="6" s="1"/>
  <c r="EN46" i="1"/>
  <c r="EN25" i="1"/>
  <c r="EV52" i="1"/>
  <c r="N52" i="1"/>
  <c r="EO51" i="1"/>
  <c r="EM46" i="1"/>
  <c r="AU46" i="6" s="1"/>
  <c r="ES51" i="1"/>
  <c r="FE46" i="1"/>
  <c r="AY46" i="6" s="1"/>
  <c r="ET41" i="1"/>
  <c r="EP46" i="1"/>
  <c r="ES46" i="1"/>
  <c r="ES25" i="1"/>
  <c r="EO30" i="1"/>
  <c r="EP35" i="1"/>
  <c r="EO35" i="1"/>
  <c r="P36" i="1"/>
  <c r="EM30" i="1"/>
  <c r="AU30" i="6" s="1"/>
  <c r="ES30" i="1"/>
  <c r="EM35" i="1"/>
  <c r="AU35" i="6" s="1"/>
  <c r="EN51" i="1"/>
  <c r="Y36" i="1"/>
  <c r="FC52" i="1"/>
  <c r="EQ51" i="1"/>
  <c r="EQ30" i="1"/>
  <c r="EP25" i="1"/>
  <c r="FE41" i="1"/>
  <c r="AY41" i="6" s="1"/>
  <c r="EM25" i="1"/>
  <c r="AU25" i="6" s="1"/>
  <c r="EP41" i="1"/>
  <c r="N36" i="1"/>
  <c r="FD52" i="1"/>
  <c r="ET35" i="1"/>
  <c r="AM14" i="1"/>
  <c r="G14" i="6" s="1"/>
  <c r="FE14" i="1"/>
  <c r="AY14" i="6" s="1"/>
  <c r="V14" i="1"/>
  <c r="P19" i="1"/>
  <c r="EP19" i="1"/>
  <c r="AC31" i="1"/>
  <c r="AS31" i="1" s="1"/>
  <c r="I31" i="6" s="1"/>
  <c r="AC23" i="1"/>
  <c r="AD23" i="1" s="1"/>
  <c r="F23" i="6" s="1"/>
  <c r="AC26" i="1"/>
  <c r="AS26" i="1" s="1"/>
  <c r="I26" i="6" s="1"/>
  <c r="AC42" i="1"/>
  <c r="AC47" i="1"/>
  <c r="AD47" i="1" s="1"/>
  <c r="F47" i="6" s="1"/>
  <c r="AC37" i="1"/>
  <c r="AD37" i="1" s="1"/>
  <c r="F37" i="6" s="1"/>
  <c r="AR41" i="1"/>
  <c r="AR46" i="1"/>
  <c r="AR51" i="1"/>
  <c r="AC45" i="1"/>
  <c r="AD45" i="1" s="1"/>
  <c r="F45" i="6" s="1"/>
  <c r="AR15" i="1"/>
  <c r="Q19" i="1"/>
  <c r="EQ19" i="1"/>
  <c r="AR16" i="1"/>
  <c r="AR17" i="1"/>
  <c r="AB18" i="1"/>
  <c r="EW18" i="1" s="1"/>
  <c r="AC33" i="1"/>
  <c r="AD33" i="1" s="1"/>
  <c r="F33" i="6" s="1"/>
  <c r="AC22" i="1"/>
  <c r="AD22" i="1" s="1"/>
  <c r="F22" i="6" s="1"/>
  <c r="AR25" i="1"/>
  <c r="AQ40" i="1"/>
  <c r="H40" i="6" s="1"/>
  <c r="AC40" i="1"/>
  <c r="AD40" i="1" s="1"/>
  <c r="F40" i="6" s="1"/>
  <c r="AC28" i="1"/>
  <c r="AD28" i="1" s="1"/>
  <c r="F28" i="6" s="1"/>
  <c r="P14" i="1"/>
  <c r="EP14" i="1"/>
  <c r="AC32" i="1"/>
  <c r="AC21" i="1"/>
  <c r="AS21" i="1" s="1"/>
  <c r="I21" i="6" s="1"/>
  <c r="AC44" i="1"/>
  <c r="AD44" i="1" s="1"/>
  <c r="F44" i="6" s="1"/>
  <c r="AC49" i="1"/>
  <c r="AD49" i="1" s="1"/>
  <c r="F49" i="6" s="1"/>
  <c r="AQ39" i="1"/>
  <c r="AC34" i="1"/>
  <c r="AD34" i="1" s="1"/>
  <c r="F34" i="6" s="1"/>
  <c r="AB8" i="1"/>
  <c r="EW8" i="1" s="1"/>
  <c r="AR10" i="1"/>
  <c r="Q14" i="1"/>
  <c r="EQ14" i="1"/>
  <c r="AR11" i="1"/>
  <c r="AB13" i="1"/>
  <c r="EW13" i="1" s="1"/>
  <c r="O19" i="1"/>
  <c r="EO19" i="1"/>
  <c r="AC27" i="1"/>
  <c r="AD27" i="1" s="1"/>
  <c r="F27" i="6" s="1"/>
  <c r="AC43" i="1"/>
  <c r="AD43" i="1" s="1"/>
  <c r="F43" i="6" s="1"/>
  <c r="AC48" i="1"/>
  <c r="AD48" i="1" s="1"/>
  <c r="F48" i="6" s="1"/>
  <c r="AC38" i="1"/>
  <c r="AD38" i="1" s="1"/>
  <c r="F38" i="6" s="1"/>
  <c r="AQ38" i="1"/>
  <c r="H38" i="6" s="1"/>
  <c r="AC50" i="1"/>
  <c r="AD50" i="1" s="1"/>
  <c r="F50" i="6" s="1"/>
  <c r="AC39" i="1"/>
  <c r="AD39" i="1" s="1"/>
  <c r="F39" i="6" s="1"/>
  <c r="AC29" i="1"/>
  <c r="AD29" i="1" s="1"/>
  <c r="F29" i="6" s="1"/>
  <c r="BK20" i="1"/>
  <c r="BK52" i="1"/>
  <c r="BH52" i="1"/>
  <c r="EF35" i="1"/>
  <c r="BX6" i="1"/>
  <c r="T6" i="6" s="1"/>
  <c r="CH53" i="1"/>
  <c r="BC52" i="1"/>
  <c r="S52" i="6" s="1"/>
  <c r="BJ36" i="1"/>
  <c r="DE20" i="1"/>
  <c r="DD20" i="1"/>
  <c r="DR43" i="1"/>
  <c r="AH43" i="6" s="1"/>
  <c r="BT53" i="1"/>
  <c r="BS52" i="1"/>
  <c r="BX33" i="1"/>
  <c r="T33" i="6" s="1"/>
  <c r="DE52" i="1"/>
  <c r="EF14" i="1"/>
  <c r="DR29" i="1"/>
  <c r="AH29" i="6" s="1"/>
  <c r="DM20" i="1"/>
  <c r="DN53" i="1"/>
  <c r="DD52" i="1"/>
  <c r="BP36" i="1"/>
  <c r="DR44" i="1"/>
  <c r="AH44" i="6" s="1"/>
  <c r="BJ20" i="1"/>
  <c r="EB53" i="1"/>
  <c r="DO53" i="1"/>
  <c r="BU53" i="1"/>
  <c r="BV35" i="1"/>
  <c r="CL46" i="1"/>
  <c r="DB36" i="1"/>
  <c r="BK36" i="1"/>
  <c r="DJ36" i="1"/>
  <c r="EF51" i="1"/>
  <c r="DR22" i="1"/>
  <c r="AH22" i="6" s="1"/>
  <c r="DC52" i="1"/>
  <c r="DC36" i="1"/>
  <c r="BI52" i="1"/>
  <c r="Z57" i="6" s="1"/>
  <c r="DJ52" i="1"/>
  <c r="CL35" i="1"/>
  <c r="DR12" i="1"/>
  <c r="AH12" i="6" s="1"/>
  <c r="DR49" i="1"/>
  <c r="AH49" i="6" s="1"/>
  <c r="DB52" i="1"/>
  <c r="DM52" i="1"/>
  <c r="BV46" i="1"/>
  <c r="DP14" i="1"/>
  <c r="DJ20" i="1"/>
  <c r="EF46" i="1"/>
  <c r="CW20" i="1"/>
  <c r="AG20" i="6" s="1"/>
  <c r="AG55" i="6" s="1"/>
  <c r="DR17" i="1"/>
  <c r="CL41" i="1"/>
  <c r="DR27" i="1"/>
  <c r="AH27" i="6" s="1"/>
  <c r="DB20" i="1"/>
  <c r="BI20" i="1"/>
  <c r="DC20" i="1"/>
  <c r="BJ52" i="1"/>
  <c r="DF51" i="1"/>
  <c r="DR32" i="1"/>
  <c r="AH32" i="6" s="1"/>
  <c r="DP25" i="1"/>
  <c r="DQ21" i="1"/>
  <c r="EG21" i="1" s="1"/>
  <c r="EH21" i="1" s="1"/>
  <c r="BC36" i="1"/>
  <c r="S36" i="6" s="1"/>
  <c r="DP46" i="1"/>
  <c r="DQ42" i="1"/>
  <c r="DP51" i="1"/>
  <c r="DQ47" i="1"/>
  <c r="EG47" i="1" s="1"/>
  <c r="DQ19" i="1"/>
  <c r="EG19" i="1"/>
  <c r="AK19" i="6" s="1"/>
  <c r="DE36" i="1"/>
  <c r="DF35" i="1"/>
  <c r="DR48" i="1"/>
  <c r="AH48" i="6" s="1"/>
  <c r="CW52" i="1"/>
  <c r="AG52" i="6" s="1"/>
  <c r="AG57" i="6" s="1"/>
  <c r="DR39" i="1"/>
  <c r="AH39" i="6" s="1"/>
  <c r="DF30" i="1"/>
  <c r="DR16" i="1"/>
  <c r="AH16" i="6" s="1"/>
  <c r="DQ5" i="1"/>
  <c r="DR5" i="1" s="1"/>
  <c r="AH5" i="6" s="1"/>
  <c r="DP9" i="1"/>
  <c r="DR24" i="1"/>
  <c r="AH24" i="6" s="1"/>
  <c r="DP19" i="1"/>
  <c r="BI36" i="1"/>
  <c r="Z56" i="6" s="1"/>
  <c r="CL30" i="1"/>
  <c r="DR6" i="1"/>
  <c r="AH6" i="6" s="1"/>
  <c r="DF46" i="1"/>
  <c r="EG14" i="1"/>
  <c r="DQ14" i="1"/>
  <c r="BS36" i="1"/>
  <c r="BX28" i="1"/>
  <c r="T28" i="6" s="1"/>
  <c r="DQ37" i="1"/>
  <c r="DP41" i="1"/>
  <c r="DR23" i="1"/>
  <c r="AH23" i="6" s="1"/>
  <c r="BP52" i="1"/>
  <c r="CL25" i="1"/>
  <c r="BH36" i="1"/>
  <c r="DF41" i="1"/>
  <c r="DP30" i="1"/>
  <c r="DQ26" i="1"/>
  <c r="DP35" i="1"/>
  <c r="DQ31" i="1"/>
  <c r="DF25" i="1"/>
  <c r="DR45" i="1"/>
  <c r="AH45" i="6" s="1"/>
  <c r="CW36" i="1"/>
  <c r="AG36" i="6" s="1"/>
  <c r="AG56" i="6" s="1"/>
  <c r="DR10" i="1"/>
  <c r="AH10" i="6" s="1"/>
  <c r="DF14" i="1"/>
  <c r="DR28" i="1"/>
  <c r="AH28" i="6" s="1"/>
  <c r="DR15" i="1"/>
  <c r="AH15" i="6" s="1"/>
  <c r="DF19" i="1"/>
  <c r="DR11" i="1"/>
  <c r="AH11" i="6" s="1"/>
  <c r="DF9" i="1"/>
  <c r="BL35" i="1"/>
  <c r="BL9" i="1"/>
  <c r="BL41" i="1"/>
  <c r="BV30" i="1"/>
  <c r="BW26" i="1"/>
  <c r="BW25" i="1"/>
  <c r="BX22" i="1"/>
  <c r="T22" i="6" s="1"/>
  <c r="BL46" i="1"/>
  <c r="BV19" i="1"/>
  <c r="BW15" i="1"/>
  <c r="BV51" i="1"/>
  <c r="BW47" i="1"/>
  <c r="BV25" i="1"/>
  <c r="BL14" i="1"/>
  <c r="BX7" i="1"/>
  <c r="T7" i="6" s="1"/>
  <c r="BV9" i="1"/>
  <c r="BW10" i="1"/>
  <c r="BV14" i="1"/>
  <c r="BL51" i="1"/>
  <c r="BL30" i="1"/>
  <c r="BL19" i="1"/>
  <c r="BW37" i="1"/>
  <c r="BV41" i="1"/>
  <c r="BL25" i="1"/>
  <c r="BX21" i="1"/>
  <c r="T21" i="6" s="1"/>
  <c r="BX24" i="1"/>
  <c r="T24" i="6" s="1"/>
  <c r="CL9" i="1"/>
  <c r="BC20" i="1"/>
  <c r="S20" i="6" s="1"/>
  <c r="P52" i="1"/>
  <c r="V52" i="1"/>
  <c r="Y52" i="1"/>
  <c r="N14" i="1"/>
  <c r="V36" i="1"/>
  <c r="O14" i="1"/>
  <c r="N19" i="1"/>
  <c r="I36" i="1"/>
  <c r="E36" i="6" s="1"/>
  <c r="E56" i="6" s="1"/>
  <c r="I52" i="1"/>
  <c r="E52" i="6" s="1"/>
  <c r="Y19" i="1"/>
  <c r="AM52" i="1"/>
  <c r="G52" i="6" s="1"/>
  <c r="G57" i="6" s="1"/>
  <c r="V19" i="1"/>
  <c r="AM36" i="1"/>
  <c r="G36" i="6" s="1"/>
  <c r="G56" i="6" s="1"/>
  <c r="Y14" i="1"/>
  <c r="AQ32" i="1"/>
  <c r="AQ23" i="1"/>
  <c r="AQ45" i="1"/>
  <c r="AQ22" i="1"/>
  <c r="AQ24" i="1"/>
  <c r="AQ27" i="1"/>
  <c r="AQ21" i="1"/>
  <c r="AQ37" i="1"/>
  <c r="AQ50" i="1"/>
  <c r="AQ44" i="1"/>
  <c r="H44" i="6" s="1"/>
  <c r="AQ29" i="1"/>
  <c r="AB12" i="1"/>
  <c r="EW12" i="1" s="1"/>
  <c r="AR12" i="1"/>
  <c r="AQ26" i="1"/>
  <c r="AQ33" i="1"/>
  <c r="H33" i="6" s="1"/>
  <c r="AQ48" i="1"/>
  <c r="AB7" i="1"/>
  <c r="EW7" i="1" s="1"/>
  <c r="AQ31" i="1"/>
  <c r="AQ47" i="1"/>
  <c r="AQ42" i="1"/>
  <c r="AQ34" i="1"/>
  <c r="AQ49" i="1"/>
  <c r="AQ43" i="1"/>
  <c r="AQ28" i="1"/>
  <c r="AR30" i="1"/>
  <c r="AB51" i="1"/>
  <c r="R41" i="1"/>
  <c r="R51" i="1"/>
  <c r="AB46" i="1"/>
  <c r="R46" i="1"/>
  <c r="AB41" i="1"/>
  <c r="AB30" i="1"/>
  <c r="R35" i="1"/>
  <c r="AM19" i="1"/>
  <c r="G19" i="6" s="1"/>
  <c r="AB35" i="1"/>
  <c r="R30" i="1"/>
  <c r="AB25" i="1"/>
  <c r="R25" i="1"/>
  <c r="AA20" i="1"/>
  <c r="AA53" i="1" s="1"/>
  <c r="AL20" i="1"/>
  <c r="AL53" i="1" s="1"/>
  <c r="I14" i="1"/>
  <c r="E14" i="6" s="1"/>
  <c r="I19" i="1"/>
  <c r="E19" i="6" s="1"/>
  <c r="AN20" i="1"/>
  <c r="AN53" i="1" s="1"/>
  <c r="Z20" i="1"/>
  <c r="Z53" i="1" s="1"/>
  <c r="AK20" i="1"/>
  <c r="AK53" i="1" s="1"/>
  <c r="ER15" i="1"/>
  <c r="ER16" i="1"/>
  <c r="ER17" i="1"/>
  <c r="ER18" i="1"/>
  <c r="AB15" i="1"/>
  <c r="EW15" i="1" s="1"/>
  <c r="AB16" i="1"/>
  <c r="EW16" i="1" s="1"/>
  <c r="AB17" i="1"/>
  <c r="EW17" i="1" s="1"/>
  <c r="ER10" i="1"/>
  <c r="ER11" i="1"/>
  <c r="ER12" i="1"/>
  <c r="ER13" i="1"/>
  <c r="AB10" i="1"/>
  <c r="EW10" i="1" s="1"/>
  <c r="AB11" i="1"/>
  <c r="EW11" i="1" s="1"/>
  <c r="ER8" i="1"/>
  <c r="I9" i="1"/>
  <c r="E9" i="6" s="1"/>
  <c r="ER7" i="1"/>
  <c r="ER6" i="1"/>
  <c r="AB6" i="1"/>
  <c r="EW6" i="1" s="1"/>
  <c r="Y5" i="1"/>
  <c r="ET5" i="1" s="1"/>
  <c r="ES14" i="1" l="1"/>
  <c r="BW46" i="1"/>
  <c r="AD24" i="1"/>
  <c r="F24" i="6" s="1"/>
  <c r="FM54" i="1"/>
  <c r="BW9" i="1"/>
  <c r="BX5" i="1"/>
  <c r="T5" i="6" s="1"/>
  <c r="BX43" i="1"/>
  <c r="T43" i="6" s="1"/>
  <c r="ES19" i="1"/>
  <c r="CL20" i="1"/>
  <c r="CN17" i="1"/>
  <c r="CR17" i="1" s="1"/>
  <c r="V17" i="6"/>
  <c r="EH40" i="1"/>
  <c r="EL40" i="1" s="1"/>
  <c r="AJ40" i="6"/>
  <c r="EK22" i="1"/>
  <c r="AO22" i="6" s="1"/>
  <c r="AL22" i="6"/>
  <c r="AR22" i="6" s="1"/>
  <c r="EH13" i="1"/>
  <c r="EL13" i="1" s="1"/>
  <c r="AJ13" i="6"/>
  <c r="EK16" i="1"/>
  <c r="AO16" i="6" s="1"/>
  <c r="AL16" i="6"/>
  <c r="AR16" i="6" s="1"/>
  <c r="EH18" i="1"/>
  <c r="EL18" i="1" s="1"/>
  <c r="AJ18" i="6"/>
  <c r="EH33" i="1"/>
  <c r="EL33" i="1" s="1"/>
  <c r="AJ33" i="6"/>
  <c r="EK11" i="1"/>
  <c r="AO11" i="6" s="1"/>
  <c r="AL11" i="6"/>
  <c r="EK49" i="1"/>
  <c r="AO49" i="6" s="1"/>
  <c r="AL49" i="6"/>
  <c r="AR49" i="6" s="1"/>
  <c r="EK15" i="1"/>
  <c r="AO15" i="6" s="1"/>
  <c r="AL15" i="6"/>
  <c r="AR15" i="6" s="1"/>
  <c r="EK28" i="1"/>
  <c r="AO28" i="6" s="1"/>
  <c r="AL28" i="6"/>
  <c r="EK48" i="1"/>
  <c r="AO48" i="6" s="1"/>
  <c r="AL48" i="6"/>
  <c r="CN33" i="1"/>
  <c r="CR33" i="1" s="1"/>
  <c r="W33" i="6"/>
  <c r="EK7" i="1"/>
  <c r="AO7" i="6" s="1"/>
  <c r="AL7" i="6"/>
  <c r="AQ7" i="6" s="1"/>
  <c r="AK21" i="6"/>
  <c r="EK17" i="1"/>
  <c r="AO17" i="6" s="1"/>
  <c r="AL17" i="6"/>
  <c r="AQ17" i="6" s="1"/>
  <c r="AR11" i="6"/>
  <c r="EL17" i="1"/>
  <c r="AH17" i="6"/>
  <c r="EF20" i="1"/>
  <c r="AK14" i="6"/>
  <c r="EK24" i="1"/>
  <c r="AO24" i="6" s="1"/>
  <c r="AL24" i="6"/>
  <c r="AR24" i="6" s="1"/>
  <c r="EK39" i="1"/>
  <c r="AO39" i="6" s="1"/>
  <c r="AL39" i="6"/>
  <c r="EK29" i="1"/>
  <c r="AO29" i="6" s="1"/>
  <c r="AL29" i="6"/>
  <c r="FL54" i="1"/>
  <c r="BD53" i="6"/>
  <c r="F40" i="7" s="1"/>
  <c r="EH47" i="1"/>
  <c r="AK47" i="6"/>
  <c r="EL7" i="1"/>
  <c r="AH7" i="6"/>
  <c r="EH50" i="1"/>
  <c r="EL50" i="1" s="1"/>
  <c r="AJ50" i="6"/>
  <c r="EK10" i="1"/>
  <c r="AO10" i="6" s="1"/>
  <c r="AL10" i="6"/>
  <c r="AR10" i="6" s="1"/>
  <c r="EH34" i="1"/>
  <c r="EL34" i="1" s="1"/>
  <c r="AJ34" i="6"/>
  <c r="EH38" i="1"/>
  <c r="EL38" i="1" s="1"/>
  <c r="AJ38" i="6"/>
  <c r="EH8" i="1"/>
  <c r="EL8" i="1" s="1"/>
  <c r="AJ8" i="6"/>
  <c r="EK12" i="1"/>
  <c r="AO12" i="6" s="1"/>
  <c r="AL12" i="6"/>
  <c r="AR12" i="6" s="1"/>
  <c r="EK43" i="1"/>
  <c r="AO43" i="6" s="1"/>
  <c r="AL43" i="6"/>
  <c r="BE54" i="6"/>
  <c r="AR39" i="6"/>
  <c r="EK21" i="1"/>
  <c r="AO21" i="6" s="1"/>
  <c r="AL21" i="6"/>
  <c r="AQ21" i="6" s="1"/>
  <c r="EK6" i="1"/>
  <c r="AO6" i="6" s="1"/>
  <c r="AL6" i="6"/>
  <c r="EK27" i="1"/>
  <c r="AO27" i="6" s="1"/>
  <c r="AL27" i="6"/>
  <c r="AQ27" i="6" s="1"/>
  <c r="EK44" i="1"/>
  <c r="AO44" i="6" s="1"/>
  <c r="AL44" i="6"/>
  <c r="AR44" i="6" s="1"/>
  <c r="EK23" i="1"/>
  <c r="AO23" i="6" s="1"/>
  <c r="AL23" i="6"/>
  <c r="AQ23" i="6" s="1"/>
  <c r="EK45" i="1"/>
  <c r="AO45" i="6" s="1"/>
  <c r="AL45" i="6"/>
  <c r="AR45" i="6" s="1"/>
  <c r="EK32" i="1"/>
  <c r="AO32" i="6" s="1"/>
  <c r="AL32" i="6"/>
  <c r="CM31" i="1"/>
  <c r="W31" i="6" s="1"/>
  <c r="BW35" i="1"/>
  <c r="CM13" i="1"/>
  <c r="CN13" i="1" s="1"/>
  <c r="CM11" i="1"/>
  <c r="W11" i="6" s="1"/>
  <c r="CM27" i="1"/>
  <c r="CM29" i="1"/>
  <c r="CM24" i="1"/>
  <c r="FJ24" i="1" s="1"/>
  <c r="BB24" i="6" s="1"/>
  <c r="CM39" i="1"/>
  <c r="CM45" i="1"/>
  <c r="CM28" i="1"/>
  <c r="CM38" i="1"/>
  <c r="CM32" i="1"/>
  <c r="CM23" i="1"/>
  <c r="CM10" i="1"/>
  <c r="CM44" i="1"/>
  <c r="W44" i="6" s="1"/>
  <c r="CM50" i="1"/>
  <c r="CM49" i="1"/>
  <c r="CM7" i="1"/>
  <c r="Z55" i="6"/>
  <c r="Y56" i="6"/>
  <c r="S57" i="6"/>
  <c r="CM37" i="1"/>
  <c r="CM26" i="1"/>
  <c r="CM18" i="1"/>
  <c r="CM6" i="1"/>
  <c r="CM42" i="1"/>
  <c r="W42" i="6" s="1"/>
  <c r="CM12" i="1"/>
  <c r="CM43" i="1"/>
  <c r="CM40" i="1"/>
  <c r="CM22" i="1"/>
  <c r="CM8" i="1"/>
  <c r="CM48" i="1"/>
  <c r="CM47" i="1"/>
  <c r="Y54" i="6"/>
  <c r="CM21" i="1"/>
  <c r="W21" i="6" s="1"/>
  <c r="CM34" i="1"/>
  <c r="Y55" i="6"/>
  <c r="Y57" i="6"/>
  <c r="CM16" i="1"/>
  <c r="S56" i="6"/>
  <c r="FH49" i="1"/>
  <c r="BA49" i="6" s="1"/>
  <c r="H49" i="6"/>
  <c r="FH26" i="1"/>
  <c r="BA26" i="6" s="1"/>
  <c r="H26" i="6"/>
  <c r="FH45" i="1"/>
  <c r="BA45" i="6" s="1"/>
  <c r="H45" i="6"/>
  <c r="FH34" i="1"/>
  <c r="BA34" i="6" s="1"/>
  <c r="H34" i="6"/>
  <c r="FI12" i="1"/>
  <c r="FH50" i="1"/>
  <c r="BA50" i="6" s="1"/>
  <c r="H50" i="6"/>
  <c r="FH24" i="1"/>
  <c r="BA24" i="6" s="1"/>
  <c r="H24" i="6"/>
  <c r="FH23" i="1"/>
  <c r="BA23" i="6" s="1"/>
  <c r="H23" i="6"/>
  <c r="FI11" i="1"/>
  <c r="FI17" i="1"/>
  <c r="FI15" i="1"/>
  <c r="FH28" i="1"/>
  <c r="BA28" i="6" s="1"/>
  <c r="H28" i="6"/>
  <c r="FH42" i="1"/>
  <c r="BA42" i="6" s="1"/>
  <c r="H42" i="6"/>
  <c r="FH48" i="1"/>
  <c r="BA48" i="6" s="1"/>
  <c r="H48" i="6"/>
  <c r="FH37" i="1"/>
  <c r="BA37" i="6" s="1"/>
  <c r="H37" i="6"/>
  <c r="FH32" i="1"/>
  <c r="BA32" i="6" s="1"/>
  <c r="H32" i="6"/>
  <c r="FI16" i="1"/>
  <c r="I24" i="6"/>
  <c r="FH31" i="1"/>
  <c r="BA31" i="6" s="1"/>
  <c r="H31" i="6"/>
  <c r="FH27" i="1"/>
  <c r="BA27" i="6" s="1"/>
  <c r="H27" i="6"/>
  <c r="FI10" i="1"/>
  <c r="FH43" i="1"/>
  <c r="BA43" i="6" s="1"/>
  <c r="H43" i="6"/>
  <c r="FH47" i="1"/>
  <c r="BA47" i="6" s="1"/>
  <c r="H47" i="6"/>
  <c r="FH29" i="1"/>
  <c r="BA29" i="6" s="1"/>
  <c r="H29" i="6"/>
  <c r="FH21" i="1"/>
  <c r="BA21" i="6" s="1"/>
  <c r="H21" i="6"/>
  <c r="FH22" i="1"/>
  <c r="BA22" i="6" s="1"/>
  <c r="H22" i="6"/>
  <c r="FH39" i="1"/>
  <c r="BA39" i="6" s="1"/>
  <c r="H39" i="6"/>
  <c r="E57" i="6"/>
  <c r="EL32" i="1"/>
  <c r="FH44" i="1"/>
  <c r="BA44" i="6" s="1"/>
  <c r="FH40" i="1"/>
  <c r="BA40" i="6" s="1"/>
  <c r="FH38" i="1"/>
  <c r="BA38" i="6" s="1"/>
  <c r="EY50" i="1"/>
  <c r="AW50" i="6" s="1"/>
  <c r="EY49" i="1"/>
  <c r="AW49" i="6" s="1"/>
  <c r="EY27" i="1"/>
  <c r="AW27" i="6" s="1"/>
  <c r="EY44" i="1"/>
  <c r="AW44" i="6" s="1"/>
  <c r="EY29" i="1"/>
  <c r="AW29" i="6" s="1"/>
  <c r="EY38" i="1"/>
  <c r="AW38" i="6" s="1"/>
  <c r="EY34" i="1"/>
  <c r="AW34" i="6" s="1"/>
  <c r="EY28" i="1"/>
  <c r="AW28" i="6" s="1"/>
  <c r="EY22" i="1"/>
  <c r="AW22" i="6" s="1"/>
  <c r="EY45" i="1"/>
  <c r="AW45" i="6" s="1"/>
  <c r="EY23" i="1"/>
  <c r="AW23" i="6" s="1"/>
  <c r="EM36" i="1"/>
  <c r="AU36" i="6" s="1"/>
  <c r="AU56" i="6" s="1"/>
  <c r="FH33" i="1"/>
  <c r="BA33" i="6" s="1"/>
  <c r="EY39" i="1"/>
  <c r="AW39" i="6" s="1"/>
  <c r="EY48" i="1"/>
  <c r="AW48" i="6" s="1"/>
  <c r="EY40" i="1"/>
  <c r="AW40" i="6" s="1"/>
  <c r="EY33" i="1"/>
  <c r="AW33" i="6" s="1"/>
  <c r="EL48" i="1"/>
  <c r="EL29" i="1"/>
  <c r="EL28" i="1"/>
  <c r="EA53" i="1"/>
  <c r="AI53" i="6" s="1"/>
  <c r="EL27" i="1"/>
  <c r="EL43" i="1"/>
  <c r="EF36" i="1"/>
  <c r="EL45" i="1"/>
  <c r="EL11" i="1"/>
  <c r="EL49" i="1"/>
  <c r="EL24" i="1"/>
  <c r="EL12" i="1"/>
  <c r="EL16" i="1"/>
  <c r="EL15" i="1"/>
  <c r="EL44" i="1"/>
  <c r="CG53" i="1"/>
  <c r="U53" i="6" s="1"/>
  <c r="EL10" i="1"/>
  <c r="EL23" i="1"/>
  <c r="EL39" i="1"/>
  <c r="EL22" i="1"/>
  <c r="EL6" i="1"/>
  <c r="DR42" i="1"/>
  <c r="EG42" i="1"/>
  <c r="DR26" i="1"/>
  <c r="EG26" i="1"/>
  <c r="DR37" i="1"/>
  <c r="EG37" i="1"/>
  <c r="DR31" i="1"/>
  <c r="EG31" i="1"/>
  <c r="BX15" i="1"/>
  <c r="T15" i="6" s="1"/>
  <c r="CM15" i="1"/>
  <c r="AQ7" i="1"/>
  <c r="AQ8" i="1"/>
  <c r="AQ6" i="1"/>
  <c r="FC53" i="1"/>
  <c r="EU53" i="1"/>
  <c r="ES52" i="1"/>
  <c r="AD26" i="1"/>
  <c r="F26" i="6" s="1"/>
  <c r="FI25" i="1"/>
  <c r="ET36" i="1"/>
  <c r="FF53" i="1"/>
  <c r="EN36" i="1"/>
  <c r="FE36" i="1"/>
  <c r="AY36" i="6" s="1"/>
  <c r="AY56" i="6" s="1"/>
  <c r="FI30" i="1"/>
  <c r="FE52" i="1"/>
  <c r="AY52" i="6" s="1"/>
  <c r="AY57" i="6" s="1"/>
  <c r="ER46" i="1"/>
  <c r="EM52" i="1"/>
  <c r="AU52" i="6" s="1"/>
  <c r="EV53" i="1"/>
  <c r="EQ36" i="1"/>
  <c r="ES36" i="1"/>
  <c r="FD53" i="1"/>
  <c r="EO52" i="1"/>
  <c r="FB53" i="1"/>
  <c r="EP36" i="1"/>
  <c r="ER51" i="1"/>
  <c r="AR36" i="1"/>
  <c r="EN52" i="1"/>
  <c r="ET52" i="1"/>
  <c r="ER30" i="1"/>
  <c r="EQ52" i="1"/>
  <c r="EP52" i="1"/>
  <c r="AD31" i="1"/>
  <c r="F31" i="6" s="1"/>
  <c r="AC30" i="1"/>
  <c r="EO36" i="1"/>
  <c r="AR19" i="1"/>
  <c r="EW30" i="1"/>
  <c r="AC35" i="1"/>
  <c r="ER25" i="1"/>
  <c r="EW35" i="1"/>
  <c r="AC46" i="1"/>
  <c r="EW41" i="1"/>
  <c r="AD32" i="1"/>
  <c r="ER35" i="1"/>
  <c r="AS42" i="1"/>
  <c r="I42" i="6" s="1"/>
  <c r="FI35" i="1"/>
  <c r="AS37" i="1"/>
  <c r="I37" i="6" s="1"/>
  <c r="AC25" i="1"/>
  <c r="CL52" i="1"/>
  <c r="AC41" i="1"/>
  <c r="AD42" i="1"/>
  <c r="F42" i="6" s="1"/>
  <c r="EM9" i="1"/>
  <c r="AU9" i="6" s="1"/>
  <c r="EW25" i="1"/>
  <c r="AR52" i="1"/>
  <c r="ER41" i="1"/>
  <c r="EW46" i="1"/>
  <c r="AS47" i="1"/>
  <c r="I47" i="6" s="1"/>
  <c r="AC51" i="1"/>
  <c r="AD21" i="1"/>
  <c r="F21" i="6" s="1"/>
  <c r="ER14" i="1"/>
  <c r="ER19" i="1"/>
  <c r="FI41" i="1"/>
  <c r="AT24" i="1"/>
  <c r="AS50" i="1"/>
  <c r="AS38" i="1"/>
  <c r="EM14" i="1"/>
  <c r="AU14" i="6" s="1"/>
  <c r="AS44" i="1"/>
  <c r="AS32" i="1"/>
  <c r="AS22" i="1"/>
  <c r="AC18" i="1"/>
  <c r="AD18" i="1" s="1"/>
  <c r="AS45" i="1"/>
  <c r="AT45" i="1" s="1"/>
  <c r="FI46" i="1"/>
  <c r="AC6" i="1"/>
  <c r="AS6" i="1" s="1"/>
  <c r="AM9" i="1"/>
  <c r="FE9" i="1"/>
  <c r="AC10" i="1"/>
  <c r="AC15" i="1"/>
  <c r="AC7" i="1"/>
  <c r="AC12" i="1"/>
  <c r="AD12" i="1" s="1"/>
  <c r="AS39" i="1"/>
  <c r="AS43" i="1"/>
  <c r="AC8" i="1"/>
  <c r="AS34" i="1"/>
  <c r="AS28" i="1"/>
  <c r="AS40" i="1"/>
  <c r="AS23" i="1"/>
  <c r="AC11" i="1"/>
  <c r="AD11" i="1" s="1"/>
  <c r="Y9" i="1"/>
  <c r="Y20" i="1" s="1"/>
  <c r="Y53" i="1" s="1"/>
  <c r="ET9" i="1"/>
  <c r="ET20" i="1" s="1"/>
  <c r="AC17" i="1"/>
  <c r="AD17" i="1" s="1"/>
  <c r="AT34" i="1"/>
  <c r="AT31" i="1"/>
  <c r="J31" i="6" s="1"/>
  <c r="O31" i="6" s="1"/>
  <c r="AT26" i="1"/>
  <c r="J26" i="6" s="1"/>
  <c r="O26" i="6" s="1"/>
  <c r="AS49" i="1"/>
  <c r="AS33" i="1"/>
  <c r="FI51" i="1"/>
  <c r="EW51" i="1"/>
  <c r="AC16" i="1"/>
  <c r="AD16" i="1" s="1"/>
  <c r="AS29" i="1"/>
  <c r="AS48" i="1"/>
  <c r="AS27" i="1"/>
  <c r="AC13" i="1"/>
  <c r="AD13" i="1" s="1"/>
  <c r="EM19" i="1"/>
  <c r="AU19" i="6" s="1"/>
  <c r="BK53" i="1"/>
  <c r="BP53" i="1"/>
  <c r="BS53" i="1"/>
  <c r="DM53" i="1"/>
  <c r="DD53" i="1"/>
  <c r="BI53" i="1"/>
  <c r="Z54" i="6" s="1"/>
  <c r="CL36" i="1"/>
  <c r="DE53" i="1"/>
  <c r="BJ53" i="1"/>
  <c r="DR19" i="1"/>
  <c r="AH19" i="6" s="1"/>
  <c r="DJ53" i="1"/>
  <c r="DC53" i="1"/>
  <c r="BC53" i="1"/>
  <c r="S53" i="6" s="1"/>
  <c r="D22" i="7" s="1"/>
  <c r="EF52" i="1"/>
  <c r="DR9" i="1"/>
  <c r="AH9" i="6" s="1"/>
  <c r="DF20" i="1"/>
  <c r="DP52" i="1"/>
  <c r="DP20" i="1"/>
  <c r="DR14" i="1"/>
  <c r="AH14" i="6" s="1"/>
  <c r="DQ25" i="1"/>
  <c r="EG25" i="1"/>
  <c r="AK25" i="6" s="1"/>
  <c r="EE19" i="1"/>
  <c r="AJ19" i="6" s="1"/>
  <c r="DR21" i="1"/>
  <c r="AH21" i="6" s="1"/>
  <c r="DQ41" i="1"/>
  <c r="EE30" i="1"/>
  <c r="AJ30" i="6" s="1"/>
  <c r="CW53" i="1"/>
  <c r="AG53" i="6" s="1"/>
  <c r="DQ51" i="1"/>
  <c r="EG51" i="1"/>
  <c r="AK51" i="6" s="1"/>
  <c r="DP36" i="1"/>
  <c r="CK30" i="1"/>
  <c r="V30" i="6" s="1"/>
  <c r="EE14" i="1"/>
  <c r="AJ14" i="6" s="1"/>
  <c r="EE25" i="1"/>
  <c r="AJ25" i="6" s="1"/>
  <c r="DQ30" i="1"/>
  <c r="DF52" i="1"/>
  <c r="DR47" i="1"/>
  <c r="AH47" i="6" s="1"/>
  <c r="DQ35" i="1"/>
  <c r="EE35" i="1"/>
  <c r="AJ35" i="6" s="1"/>
  <c r="EE51" i="1"/>
  <c r="AJ51" i="6" s="1"/>
  <c r="EE9" i="1"/>
  <c r="AJ9" i="6" s="1"/>
  <c r="EE41" i="1"/>
  <c r="AJ41" i="6" s="1"/>
  <c r="DQ9" i="1"/>
  <c r="DQ20" i="1" s="1"/>
  <c r="EG5" i="1"/>
  <c r="DF36" i="1"/>
  <c r="EE46" i="1"/>
  <c r="AJ46" i="6" s="1"/>
  <c r="DQ46" i="1"/>
  <c r="CK25" i="1"/>
  <c r="V25" i="6" s="1"/>
  <c r="BW41" i="1"/>
  <c r="CK14" i="1"/>
  <c r="V14" i="6" s="1"/>
  <c r="BW14" i="1"/>
  <c r="BX10" i="1"/>
  <c r="T10" i="6" s="1"/>
  <c r="BX37" i="1"/>
  <c r="T37" i="6" s="1"/>
  <c r="CN5" i="1"/>
  <c r="X5" i="6" s="1"/>
  <c r="AE5" i="6" s="1"/>
  <c r="CK9" i="1"/>
  <c r="V9" i="6" s="1"/>
  <c r="BX35" i="1"/>
  <c r="T35" i="6" s="1"/>
  <c r="BX25" i="1"/>
  <c r="CK19" i="1"/>
  <c r="V19" i="6" s="1"/>
  <c r="CK46" i="1"/>
  <c r="V46" i="6" s="1"/>
  <c r="CK41" i="1"/>
  <c r="V41" i="6" s="1"/>
  <c r="BL20" i="1"/>
  <c r="CK51" i="1"/>
  <c r="V51" i="6" s="1"/>
  <c r="BV20" i="1"/>
  <c r="BW51" i="1"/>
  <c r="BX47" i="1"/>
  <c r="T47" i="6" s="1"/>
  <c r="CK35" i="1"/>
  <c r="V35" i="6" s="1"/>
  <c r="BL36" i="1"/>
  <c r="BV52" i="1"/>
  <c r="BV36" i="1"/>
  <c r="AM56" i="6" s="1"/>
  <c r="BW19" i="1"/>
  <c r="BW30" i="1"/>
  <c r="BX26" i="1"/>
  <c r="T26" i="6" s="1"/>
  <c r="BL52" i="1"/>
  <c r="AD41" i="1"/>
  <c r="F41" i="6" s="1"/>
  <c r="AT21" i="1"/>
  <c r="J21" i="6" s="1"/>
  <c r="O21" i="6" s="1"/>
  <c r="AQ11" i="1"/>
  <c r="AQ16" i="1"/>
  <c r="AQ10" i="1"/>
  <c r="AQ15" i="1"/>
  <c r="AQ12" i="1"/>
  <c r="AQ17" i="1"/>
  <c r="AQ13" i="1"/>
  <c r="AQ18" i="1"/>
  <c r="AB52" i="1"/>
  <c r="AD51" i="1"/>
  <c r="F51" i="6" s="1"/>
  <c r="AB36" i="1"/>
  <c r="AQ46" i="1"/>
  <c r="H46" i="6" s="1"/>
  <c r="AQ51" i="1"/>
  <c r="H51" i="6" s="1"/>
  <c r="R52" i="1"/>
  <c r="AQ41" i="1"/>
  <c r="H41" i="6" s="1"/>
  <c r="AQ25" i="1"/>
  <c r="H25" i="6" s="1"/>
  <c r="AQ30" i="1"/>
  <c r="H30" i="6" s="1"/>
  <c r="AQ35" i="1"/>
  <c r="H35" i="6" s="1"/>
  <c r="R36" i="1"/>
  <c r="R19" i="1"/>
  <c r="I20" i="1"/>
  <c r="R14" i="1"/>
  <c r="AB19" i="1"/>
  <c r="AR14" i="1"/>
  <c r="AB14" i="1"/>
  <c r="V5" i="1"/>
  <c r="Q5" i="1"/>
  <c r="EQ5" i="1" s="1"/>
  <c r="P5" i="1"/>
  <c r="EP5" i="1" s="1"/>
  <c r="BX46" i="1" l="1"/>
  <c r="EY24" i="1"/>
  <c r="AW24" i="6" s="1"/>
  <c r="EY43" i="1"/>
  <c r="AW43" i="6" s="1"/>
  <c r="U54" i="6"/>
  <c r="D24" i="7"/>
  <c r="AI54" i="6"/>
  <c r="E24" i="7"/>
  <c r="AG54" i="6"/>
  <c r="E22" i="7"/>
  <c r="AT39" i="6"/>
  <c r="AT28" i="6"/>
  <c r="AT22" i="6"/>
  <c r="BX9" i="1"/>
  <c r="AT6" i="6"/>
  <c r="FJ21" i="1"/>
  <c r="BB21" i="6" s="1"/>
  <c r="AT16" i="6"/>
  <c r="AT27" i="6"/>
  <c r="AT32" i="6"/>
  <c r="AT21" i="6"/>
  <c r="AT43" i="6"/>
  <c r="AT29" i="6"/>
  <c r="AT24" i="6"/>
  <c r="AR21" i="6"/>
  <c r="AT49" i="6"/>
  <c r="AT48" i="6"/>
  <c r="AT11" i="6"/>
  <c r="AT7" i="6"/>
  <c r="AS7" i="6"/>
  <c r="AR7" i="6"/>
  <c r="EK25" i="1"/>
  <c r="AO25" i="6" s="1"/>
  <c r="AR48" i="6"/>
  <c r="AT17" i="6"/>
  <c r="CN31" i="1"/>
  <c r="CR31" i="1" s="1"/>
  <c r="CN11" i="1"/>
  <c r="X11" i="6" s="1"/>
  <c r="AE11" i="6" s="1"/>
  <c r="CN44" i="1"/>
  <c r="CR44" i="1" s="1"/>
  <c r="AT12" i="6"/>
  <c r="AT45" i="6"/>
  <c r="AT44" i="6"/>
  <c r="AT23" i="6"/>
  <c r="T25" i="6"/>
  <c r="T46" i="6"/>
  <c r="FE20" i="1"/>
  <c r="AY20" i="6" s="1"/>
  <c r="AY9" i="6"/>
  <c r="CN15" i="1"/>
  <c r="CR15" i="1" s="1"/>
  <c r="W15" i="6"/>
  <c r="DR41" i="1"/>
  <c r="AH41" i="6" s="1"/>
  <c r="AH37" i="6"/>
  <c r="EH42" i="1"/>
  <c r="EL42" i="1" s="1"/>
  <c r="AK42" i="6"/>
  <c r="CN48" i="1"/>
  <c r="W48" i="6"/>
  <c r="CN12" i="1"/>
  <c r="W12" i="6"/>
  <c r="CN6" i="1"/>
  <c r="W6" i="6"/>
  <c r="CN26" i="1"/>
  <c r="CR26" i="1" s="1"/>
  <c r="W26" i="6"/>
  <c r="CN7" i="1"/>
  <c r="CR7" i="1" s="1"/>
  <c r="W7" i="6"/>
  <c r="CN50" i="1"/>
  <c r="CR50" i="1" s="1"/>
  <c r="W50" i="6"/>
  <c r="CQ11" i="1"/>
  <c r="CN23" i="1"/>
  <c r="W23" i="6"/>
  <c r="CN28" i="1"/>
  <c r="W28" i="6"/>
  <c r="CN29" i="1"/>
  <c r="CR29" i="1" s="1"/>
  <c r="W29" i="6"/>
  <c r="AQ32" i="6"/>
  <c r="AS32" i="6"/>
  <c r="AR27" i="6"/>
  <c r="EK38" i="1"/>
  <c r="AO38" i="6" s="1"/>
  <c r="AL38" i="6"/>
  <c r="AS38" i="6" s="1"/>
  <c r="AR32" i="6"/>
  <c r="AQ48" i="6"/>
  <c r="AS48" i="6"/>
  <c r="AQ15" i="6"/>
  <c r="AS15" i="6"/>
  <c r="AQ11" i="6"/>
  <c r="AS11" i="6"/>
  <c r="EG9" i="1"/>
  <c r="AK5" i="6"/>
  <c r="EH31" i="1"/>
  <c r="AK31" i="6"/>
  <c r="EH26" i="1"/>
  <c r="EL26" i="1" s="1"/>
  <c r="AK26" i="6"/>
  <c r="DR46" i="1"/>
  <c r="AH46" i="6" s="1"/>
  <c r="AH42" i="6"/>
  <c r="CQ13" i="1"/>
  <c r="AA13" i="6" s="1"/>
  <c r="X13" i="6"/>
  <c r="CN47" i="1"/>
  <c r="CR47" i="1" s="1"/>
  <c r="W47" i="6"/>
  <c r="CN22" i="1"/>
  <c r="W22" i="6"/>
  <c r="CN43" i="1"/>
  <c r="CR43" i="1" s="1"/>
  <c r="W43" i="6"/>
  <c r="CN37" i="1"/>
  <c r="CR37" i="1" s="1"/>
  <c r="W37" i="6"/>
  <c r="CN32" i="1"/>
  <c r="W32" i="6"/>
  <c r="CN45" i="1"/>
  <c r="FK45" i="1" s="1"/>
  <c r="W45" i="6"/>
  <c r="AQ6" i="6"/>
  <c r="AS6" i="6"/>
  <c r="AQ43" i="6"/>
  <c r="AS43" i="6"/>
  <c r="AU57" i="6"/>
  <c r="EK47" i="1"/>
  <c r="AL47" i="6"/>
  <c r="AQ47" i="6" s="1"/>
  <c r="AR23" i="6"/>
  <c r="BD54" i="6"/>
  <c r="AQ29" i="6"/>
  <c r="AS29" i="6"/>
  <c r="AQ24" i="6"/>
  <c r="AS24" i="6"/>
  <c r="CQ33" i="1"/>
  <c r="AA33" i="6" s="1"/>
  <c r="X33" i="6"/>
  <c r="EK18" i="1"/>
  <c r="AL18" i="6"/>
  <c r="AS18" i="6" s="1"/>
  <c r="EK13" i="1"/>
  <c r="AL13" i="6"/>
  <c r="EK40" i="1"/>
  <c r="AO40" i="6" s="1"/>
  <c r="AL40" i="6"/>
  <c r="CQ17" i="1"/>
  <c r="AA17" i="6" s="1"/>
  <c r="X17" i="6"/>
  <c r="AR29" i="6"/>
  <c r="AS17" i="6"/>
  <c r="DR35" i="1"/>
  <c r="AH35" i="6" s="1"/>
  <c r="AH31" i="6"/>
  <c r="DR30" i="1"/>
  <c r="AH30" i="6" s="1"/>
  <c r="AH26" i="6"/>
  <c r="CN34" i="1"/>
  <c r="FK34" i="1" s="1"/>
  <c r="BC34" i="6" s="1"/>
  <c r="W34" i="6"/>
  <c r="CN18" i="1"/>
  <c r="W18" i="6"/>
  <c r="CN49" i="1"/>
  <c r="W49" i="6"/>
  <c r="CN10" i="1"/>
  <c r="CR10" i="1" s="1"/>
  <c r="W10" i="6"/>
  <c r="CN38" i="1"/>
  <c r="X38" i="6" s="1"/>
  <c r="W38" i="6"/>
  <c r="CN39" i="1"/>
  <c r="CR39" i="1" s="1"/>
  <c r="W39" i="6"/>
  <c r="CN27" i="1"/>
  <c r="W27" i="6"/>
  <c r="AQ45" i="6"/>
  <c r="AS45" i="6"/>
  <c r="AQ44" i="6"/>
  <c r="AS44" i="6"/>
  <c r="EK8" i="1"/>
  <c r="AO8" i="6" s="1"/>
  <c r="AL8" i="6"/>
  <c r="EK34" i="1"/>
  <c r="AO34" i="6" s="1"/>
  <c r="AL34" i="6"/>
  <c r="AS34" i="6" s="1"/>
  <c r="EK50" i="1"/>
  <c r="AO50" i="6" s="1"/>
  <c r="AL50" i="6"/>
  <c r="AS50" i="6" s="1"/>
  <c r="AR43" i="6"/>
  <c r="AR17" i="6"/>
  <c r="AQ28" i="6"/>
  <c r="AS28" i="6"/>
  <c r="AQ49" i="6"/>
  <c r="AS49" i="6"/>
  <c r="AQ16" i="6"/>
  <c r="AS16" i="6"/>
  <c r="AQ22" i="6"/>
  <c r="AS22" i="6"/>
  <c r="AR28" i="6"/>
  <c r="AS27" i="6"/>
  <c r="AS23" i="6"/>
  <c r="T9" i="6"/>
  <c r="AC5" i="6"/>
  <c r="EH37" i="1"/>
  <c r="EL37" i="1" s="1"/>
  <c r="AK37" i="6"/>
  <c r="CN16" i="1"/>
  <c r="W16" i="6"/>
  <c r="CN8" i="1"/>
  <c r="X8" i="6" s="1"/>
  <c r="W8" i="6"/>
  <c r="CN40" i="1"/>
  <c r="W40" i="6"/>
  <c r="CN24" i="1"/>
  <c r="FK24" i="1" s="1"/>
  <c r="W24" i="6"/>
  <c r="CM14" i="1"/>
  <c r="W14" i="6" s="1"/>
  <c r="W13" i="6"/>
  <c r="AE13" i="6" s="1"/>
  <c r="AQ12" i="6"/>
  <c r="AS12" i="6"/>
  <c r="AQ10" i="6"/>
  <c r="AS10" i="6"/>
  <c r="AR6" i="6"/>
  <c r="AQ39" i="6"/>
  <c r="AS39" i="6"/>
  <c r="AS21" i="6"/>
  <c r="EK33" i="1"/>
  <c r="AO33" i="6" s="1"/>
  <c r="AL33" i="6"/>
  <c r="CM41" i="1"/>
  <c r="W41" i="6" s="1"/>
  <c r="AN56" i="6"/>
  <c r="CR13" i="1"/>
  <c r="CM9" i="1"/>
  <c r="W9" i="6" s="1"/>
  <c r="BX19" i="1"/>
  <c r="AT15" i="6"/>
  <c r="CN21" i="1"/>
  <c r="X21" i="6" s="1"/>
  <c r="AE21" i="6" s="1"/>
  <c r="CM25" i="1"/>
  <c r="W25" i="6" s="1"/>
  <c r="AM55" i="6"/>
  <c r="AM57" i="6"/>
  <c r="ES5" i="1"/>
  <c r="ES9" i="1" s="1"/>
  <c r="ES20" i="1" s="1"/>
  <c r="ES53" i="1" s="1"/>
  <c r="CN42" i="1"/>
  <c r="CM46" i="1"/>
  <c r="W46" i="6" s="1"/>
  <c r="CM35" i="1"/>
  <c r="W35" i="6" s="1"/>
  <c r="AT10" i="6"/>
  <c r="FI14" i="1"/>
  <c r="Q26" i="6"/>
  <c r="FI19" i="1"/>
  <c r="FH10" i="1"/>
  <c r="BA10" i="6" s="1"/>
  <c r="H10" i="6"/>
  <c r="FJ29" i="1"/>
  <c r="BB29" i="6" s="1"/>
  <c r="I29" i="6"/>
  <c r="FJ33" i="1"/>
  <c r="BB33" i="6" s="1"/>
  <c r="I33" i="6"/>
  <c r="FJ28" i="1"/>
  <c r="BB28" i="6" s="1"/>
  <c r="I28" i="6"/>
  <c r="FJ6" i="1"/>
  <c r="BB6" i="6" s="1"/>
  <c r="I6" i="6"/>
  <c r="FH17" i="1"/>
  <c r="BA17" i="6" s="1"/>
  <c r="H17" i="6"/>
  <c r="FH16" i="1"/>
  <c r="BA16" i="6" s="1"/>
  <c r="H16" i="6"/>
  <c r="EY13" i="1"/>
  <c r="AW13" i="6" s="1"/>
  <c r="F13" i="6"/>
  <c r="EY16" i="1"/>
  <c r="AW16" i="6" s="1"/>
  <c r="F16" i="6"/>
  <c r="FJ49" i="1"/>
  <c r="BB49" i="6" s="1"/>
  <c r="I49" i="6"/>
  <c r="J34" i="6"/>
  <c r="O34" i="6" s="1"/>
  <c r="EY11" i="1"/>
  <c r="AW11" i="6" s="1"/>
  <c r="F11" i="6"/>
  <c r="FJ34" i="1"/>
  <c r="I34" i="6"/>
  <c r="Q34" i="6" s="1"/>
  <c r="FJ39" i="1"/>
  <c r="BB39" i="6" s="1"/>
  <c r="I39" i="6"/>
  <c r="FJ22" i="1"/>
  <c r="BB22" i="6" s="1"/>
  <c r="I22" i="6"/>
  <c r="FJ38" i="1"/>
  <c r="BB38" i="6" s="1"/>
  <c r="I38" i="6"/>
  <c r="P31" i="6"/>
  <c r="P26" i="6"/>
  <c r="FH6" i="1"/>
  <c r="BA6" i="6" s="1"/>
  <c r="H6" i="6"/>
  <c r="FH13" i="1"/>
  <c r="BA13" i="6" s="1"/>
  <c r="H13" i="6"/>
  <c r="FJ43" i="1"/>
  <c r="BB43" i="6" s="1"/>
  <c r="I43" i="6"/>
  <c r="I53" i="1"/>
  <c r="E53" i="6" s="1"/>
  <c r="C22" i="7" s="1"/>
  <c r="E20" i="6"/>
  <c r="FH11" i="1"/>
  <c r="BA11" i="6" s="1"/>
  <c r="H11" i="6"/>
  <c r="FJ27" i="1"/>
  <c r="BB27" i="6" s="1"/>
  <c r="I27" i="6"/>
  <c r="J45" i="6"/>
  <c r="O45" i="6" s="1"/>
  <c r="EY17" i="1"/>
  <c r="AW17" i="6" s="1"/>
  <c r="F17" i="6"/>
  <c r="FJ23" i="1"/>
  <c r="BB23" i="6" s="1"/>
  <c r="I23" i="6"/>
  <c r="EY12" i="1"/>
  <c r="AW12" i="6" s="1"/>
  <c r="F12" i="6"/>
  <c r="FJ45" i="1"/>
  <c r="BB45" i="6" s="1"/>
  <c r="I45" i="6"/>
  <c r="Q45" i="6" s="1"/>
  <c r="FJ32" i="1"/>
  <c r="BB32" i="6" s="1"/>
  <c r="I32" i="6"/>
  <c r="FJ50" i="1"/>
  <c r="BB50" i="6" s="1"/>
  <c r="I50" i="6"/>
  <c r="FH8" i="1"/>
  <c r="BA8" i="6" s="1"/>
  <c r="H8" i="6"/>
  <c r="EY18" i="1"/>
  <c r="AW18" i="6" s="1"/>
  <c r="F18" i="6"/>
  <c r="FH12" i="1"/>
  <c r="BA12" i="6" s="1"/>
  <c r="H12" i="6"/>
  <c r="FH18" i="1"/>
  <c r="BA18" i="6" s="1"/>
  <c r="H18" i="6"/>
  <c r="FH15" i="1"/>
  <c r="BA15" i="6" s="1"/>
  <c r="H15" i="6"/>
  <c r="FJ48" i="1"/>
  <c r="BB48" i="6" s="1"/>
  <c r="I48" i="6"/>
  <c r="FJ40" i="1"/>
  <c r="BB40" i="6" s="1"/>
  <c r="I40" i="6"/>
  <c r="AM20" i="1"/>
  <c r="G9" i="6"/>
  <c r="FJ44" i="1"/>
  <c r="BB44" i="6" s="1"/>
  <c r="I44" i="6"/>
  <c r="J24" i="6"/>
  <c r="O24" i="6" s="1"/>
  <c r="P21" i="6"/>
  <c r="EY32" i="1"/>
  <c r="F32" i="6"/>
  <c r="FH7" i="1"/>
  <c r="BA7" i="6" s="1"/>
  <c r="H7" i="6"/>
  <c r="Q21" i="6"/>
  <c r="Q31" i="6"/>
  <c r="EY47" i="1"/>
  <c r="AW47" i="6" s="1"/>
  <c r="EY31" i="1"/>
  <c r="AW31" i="6" s="1"/>
  <c r="EY37" i="1"/>
  <c r="EY42" i="1"/>
  <c r="FJ31" i="1"/>
  <c r="BB31" i="6" s="1"/>
  <c r="AW26" i="1"/>
  <c r="AT37" i="1"/>
  <c r="FJ37" i="1"/>
  <c r="BB37" i="6" s="1"/>
  <c r="AW31" i="1"/>
  <c r="AW21" i="1"/>
  <c r="AT47" i="1"/>
  <c r="FJ47" i="1"/>
  <c r="BB47" i="6" s="1"/>
  <c r="AT42" i="1"/>
  <c r="J42" i="6" s="1"/>
  <c r="O42" i="6" s="1"/>
  <c r="FJ42" i="1"/>
  <c r="BB42" i="6" s="1"/>
  <c r="AD30" i="1"/>
  <c r="F30" i="6" s="1"/>
  <c r="EY26" i="1"/>
  <c r="FJ26" i="1"/>
  <c r="BB26" i="6" s="1"/>
  <c r="AD25" i="1"/>
  <c r="F25" i="6" s="1"/>
  <c r="EY21" i="1"/>
  <c r="CR5" i="1"/>
  <c r="CQ5" i="1"/>
  <c r="AA5" i="6" s="1"/>
  <c r="AF5" i="6" s="1"/>
  <c r="EF53" i="1"/>
  <c r="AW34" i="1"/>
  <c r="AW45" i="1"/>
  <c r="AW24" i="1"/>
  <c r="EG46" i="1"/>
  <c r="AK46" i="6" s="1"/>
  <c r="EG35" i="1"/>
  <c r="AK35" i="6" s="1"/>
  <c r="CM19" i="1"/>
  <c r="EG30" i="1"/>
  <c r="AK30" i="6" s="1"/>
  <c r="DR51" i="1"/>
  <c r="EL47" i="1"/>
  <c r="EG41" i="1"/>
  <c r="AK41" i="6" s="1"/>
  <c r="DR25" i="1"/>
  <c r="EL21" i="1"/>
  <c r="BX30" i="1"/>
  <c r="T30" i="6" s="1"/>
  <c r="BX51" i="1"/>
  <c r="BX41" i="1"/>
  <c r="T41" i="6" s="1"/>
  <c r="BX14" i="1"/>
  <c r="T14" i="6" s="1"/>
  <c r="AD8" i="1"/>
  <c r="AS8" i="1"/>
  <c r="I8" i="6" s="1"/>
  <c r="AT6" i="1"/>
  <c r="AD7" i="1"/>
  <c r="AS7" i="1"/>
  <c r="I7" i="6" s="1"/>
  <c r="FI36" i="1"/>
  <c r="FH25" i="1"/>
  <c r="BA25" i="6" s="1"/>
  <c r="ER52" i="1"/>
  <c r="ET53" i="1"/>
  <c r="AD35" i="1"/>
  <c r="F35" i="6" s="1"/>
  <c r="EX41" i="1"/>
  <c r="EW36" i="1"/>
  <c r="ER36" i="1"/>
  <c r="CL53" i="1"/>
  <c r="AD10" i="1"/>
  <c r="F10" i="6" s="1"/>
  <c r="AD46" i="1"/>
  <c r="AT28" i="1"/>
  <c r="AC52" i="1"/>
  <c r="EW52" i="1"/>
  <c r="EX25" i="1"/>
  <c r="AC19" i="1"/>
  <c r="AX24" i="1"/>
  <c r="EX35" i="1"/>
  <c r="AD15" i="1"/>
  <c r="F15" i="6" s="1"/>
  <c r="AS15" i="1"/>
  <c r="EX30" i="1"/>
  <c r="FH30" i="1"/>
  <c r="BA30" i="6" s="1"/>
  <c r="FH41" i="1"/>
  <c r="BA41" i="6" s="1"/>
  <c r="AX45" i="1"/>
  <c r="FH35" i="1"/>
  <c r="BA35" i="6" s="1"/>
  <c r="EX46" i="1"/>
  <c r="FH46" i="1"/>
  <c r="BA46" i="6" s="1"/>
  <c r="AT23" i="1"/>
  <c r="J23" i="6" s="1"/>
  <c r="O23" i="6" s="1"/>
  <c r="AT33" i="1"/>
  <c r="AX34" i="1"/>
  <c r="FH51" i="1"/>
  <c r="BA51" i="6" s="1"/>
  <c r="AT44" i="1"/>
  <c r="J44" i="6" s="1"/>
  <c r="O44" i="6" s="1"/>
  <c r="EM20" i="1"/>
  <c r="AS46" i="1"/>
  <c r="I46" i="6" s="1"/>
  <c r="AT43" i="1"/>
  <c r="J43" i="6" s="1"/>
  <c r="O43" i="6" s="1"/>
  <c r="AT27" i="1"/>
  <c r="J27" i="6" s="1"/>
  <c r="O27" i="6" s="1"/>
  <c r="AS35" i="1"/>
  <c r="I35" i="6" s="1"/>
  <c r="AS25" i="1"/>
  <c r="I25" i="6" s="1"/>
  <c r="AT50" i="1"/>
  <c r="J50" i="6" s="1"/>
  <c r="O50" i="6" s="1"/>
  <c r="AS17" i="1"/>
  <c r="AS11" i="1"/>
  <c r="AT22" i="1"/>
  <c r="J22" i="6" s="1"/>
  <c r="O22" i="6" s="1"/>
  <c r="EW19" i="1"/>
  <c r="FI52" i="1"/>
  <c r="P9" i="1"/>
  <c r="P20" i="1" s="1"/>
  <c r="P53" i="1" s="1"/>
  <c r="EP9" i="1"/>
  <c r="EP20" i="1" s="1"/>
  <c r="EP53" i="1" s="1"/>
  <c r="AS10" i="1"/>
  <c r="I10" i="6" s="1"/>
  <c r="Q9" i="1"/>
  <c r="Q20" i="1" s="1"/>
  <c r="Q53" i="1" s="1"/>
  <c r="EQ9" i="1"/>
  <c r="EQ20" i="1" s="1"/>
  <c r="EQ53" i="1" s="1"/>
  <c r="AC14" i="1"/>
  <c r="AS13" i="1"/>
  <c r="AT48" i="1"/>
  <c r="J48" i="6" s="1"/>
  <c r="O48" i="6" s="1"/>
  <c r="AT39" i="1"/>
  <c r="J39" i="6" s="1"/>
  <c r="O39" i="6" s="1"/>
  <c r="AS18" i="1"/>
  <c r="AT40" i="1"/>
  <c r="J40" i="6" s="1"/>
  <c r="O40" i="6" s="1"/>
  <c r="AT38" i="1"/>
  <c r="J38" i="6" s="1"/>
  <c r="O38" i="6" s="1"/>
  <c r="AS51" i="1"/>
  <c r="I51" i="6" s="1"/>
  <c r="AS41" i="1"/>
  <c r="I41" i="6" s="1"/>
  <c r="V9" i="1"/>
  <c r="AD6" i="1"/>
  <c r="EX51" i="1"/>
  <c r="AT32" i="1"/>
  <c r="J32" i="6" s="1"/>
  <c r="O32" i="6" s="1"/>
  <c r="AT29" i="1"/>
  <c r="J29" i="6" s="1"/>
  <c r="AT49" i="1"/>
  <c r="J49" i="6" s="1"/>
  <c r="AS16" i="1"/>
  <c r="AS30" i="1"/>
  <c r="I30" i="6" s="1"/>
  <c r="AS12" i="1"/>
  <c r="EW14" i="1"/>
  <c r="DP53" i="1"/>
  <c r="BW20" i="1"/>
  <c r="DR20" i="1"/>
  <c r="AH20" i="6" s="1"/>
  <c r="EE52" i="1"/>
  <c r="AJ52" i="6" s="1"/>
  <c r="DF53" i="1"/>
  <c r="EE36" i="1"/>
  <c r="AJ36" i="6" s="1"/>
  <c r="AJ56" i="6" s="1"/>
  <c r="CK52" i="1"/>
  <c r="V52" i="6" s="1"/>
  <c r="V57" i="6" s="1"/>
  <c r="EE20" i="1"/>
  <c r="AJ20" i="6" s="1"/>
  <c r="EH19" i="1"/>
  <c r="EH14" i="1"/>
  <c r="BL53" i="1"/>
  <c r="BW52" i="1"/>
  <c r="AN57" i="6" s="1"/>
  <c r="EH5" i="1"/>
  <c r="AL5" i="6" s="1"/>
  <c r="DQ52" i="1"/>
  <c r="DQ53" i="1" s="1"/>
  <c r="BV53" i="1"/>
  <c r="AM54" i="6" s="1"/>
  <c r="CK36" i="1"/>
  <c r="V36" i="6" s="1"/>
  <c r="V56" i="6" s="1"/>
  <c r="CM51" i="1"/>
  <c r="CM30" i="1"/>
  <c r="CK20" i="1"/>
  <c r="V20" i="6" s="1"/>
  <c r="AQ19" i="1"/>
  <c r="H19" i="6" s="1"/>
  <c r="AQ52" i="1"/>
  <c r="H52" i="6" s="1"/>
  <c r="H57" i="6" s="1"/>
  <c r="AX31" i="1"/>
  <c r="AX26" i="1"/>
  <c r="AX21" i="1"/>
  <c r="AQ36" i="1"/>
  <c r="H36" i="6" s="1"/>
  <c r="AQ14" i="1"/>
  <c r="H14" i="6" s="1"/>
  <c r="AR5" i="1"/>
  <c r="AB5" i="1"/>
  <c r="EW5" i="1" s="1"/>
  <c r="O5" i="1"/>
  <c r="EO5" i="1" s="1"/>
  <c r="EN5" i="1"/>
  <c r="X31" i="6" l="1"/>
  <c r="AC31" i="6" s="1"/>
  <c r="X44" i="6"/>
  <c r="AC44" i="6" s="1"/>
  <c r="CQ44" i="1"/>
  <c r="AA44" i="6" s="1"/>
  <c r="FK21" i="1"/>
  <c r="FP21" i="1" s="1"/>
  <c r="CR8" i="1"/>
  <c r="CR11" i="1"/>
  <c r="CQ31" i="1"/>
  <c r="AA31" i="6" s="1"/>
  <c r="AF31" i="6" s="1"/>
  <c r="CN35" i="1"/>
  <c r="CR35" i="1" s="1"/>
  <c r="FK31" i="1"/>
  <c r="BC31" i="6" s="1"/>
  <c r="BI31" i="6" s="1"/>
  <c r="AE38" i="6"/>
  <c r="CN41" i="1"/>
  <c r="X41" i="6" s="1"/>
  <c r="AD41" i="6" s="1"/>
  <c r="CN9" i="1"/>
  <c r="X9" i="6" s="1"/>
  <c r="AE9" i="6" s="1"/>
  <c r="EL31" i="1"/>
  <c r="BC45" i="6"/>
  <c r="BI45" i="6" s="1"/>
  <c r="FP45" i="1"/>
  <c r="FK26" i="1"/>
  <c r="BC26" i="6" s="1"/>
  <c r="BJ26" i="6" s="1"/>
  <c r="CQ8" i="1"/>
  <c r="AA8" i="6" s="1"/>
  <c r="AF8" i="6" s="1"/>
  <c r="CN25" i="1"/>
  <c r="CR25" i="1" s="1"/>
  <c r="EY51" i="1"/>
  <c r="AW51" i="6" s="1"/>
  <c r="FE53" i="1"/>
  <c r="AY53" i="6" s="1"/>
  <c r="CR38" i="1"/>
  <c r="EH41" i="1"/>
  <c r="EL41" i="1" s="1"/>
  <c r="CQ38" i="1"/>
  <c r="AA38" i="6" s="1"/>
  <c r="AF38" i="6" s="1"/>
  <c r="DR36" i="1"/>
  <c r="AH36" i="6" s="1"/>
  <c r="AH25" i="6"/>
  <c r="FP34" i="1"/>
  <c r="BB34" i="6"/>
  <c r="BJ34" i="6" s="1"/>
  <c r="BH34" i="6"/>
  <c r="AE8" i="6"/>
  <c r="AD31" i="6"/>
  <c r="CQ27" i="1"/>
  <c r="AA27" i="6" s="1"/>
  <c r="X27" i="6"/>
  <c r="AE27" i="6" s="1"/>
  <c r="CR27" i="1"/>
  <c r="AC38" i="6"/>
  <c r="AD38" i="6"/>
  <c r="CQ49" i="1"/>
  <c r="AA49" i="6" s="1"/>
  <c r="X49" i="6"/>
  <c r="AE49" i="6" s="1"/>
  <c r="CR49" i="1"/>
  <c r="AC17" i="6"/>
  <c r="AF17" i="6"/>
  <c r="AD17" i="6"/>
  <c r="AQ13" i="6"/>
  <c r="AR13" i="6"/>
  <c r="AC33" i="6"/>
  <c r="AF33" i="6"/>
  <c r="AD33" i="6"/>
  <c r="AC13" i="6"/>
  <c r="AF13" i="6"/>
  <c r="AD13" i="6"/>
  <c r="BI34" i="6"/>
  <c r="EG20" i="1"/>
  <c r="AK20" i="6" s="1"/>
  <c r="AK9" i="6"/>
  <c r="AS13" i="6"/>
  <c r="AE33" i="6"/>
  <c r="AY55" i="6"/>
  <c r="EL14" i="1"/>
  <c r="AL14" i="6"/>
  <c r="DR52" i="1"/>
  <c r="AH52" i="6" s="1"/>
  <c r="AH51" i="6"/>
  <c r="EY46" i="1"/>
  <c r="AW46" i="6" s="1"/>
  <c r="AW42" i="6"/>
  <c r="T19" i="6"/>
  <c r="AQ33" i="6"/>
  <c r="AR33" i="6"/>
  <c r="AT33" i="6"/>
  <c r="AC8" i="6"/>
  <c r="AD8" i="6"/>
  <c r="AS33" i="6"/>
  <c r="AQ50" i="6"/>
  <c r="AR50" i="6"/>
  <c r="AT50" i="6"/>
  <c r="AQ8" i="6"/>
  <c r="AR8" i="6"/>
  <c r="AT8" i="6"/>
  <c r="CQ34" i="1"/>
  <c r="AA34" i="6" s="1"/>
  <c r="X34" i="6"/>
  <c r="AE34" i="6" s="1"/>
  <c r="CR34" i="1"/>
  <c r="AO13" i="6"/>
  <c r="AT13" i="6" s="1"/>
  <c r="EK14" i="1"/>
  <c r="AO14" i="6" s="1"/>
  <c r="CQ45" i="1"/>
  <c r="AA45" i="6" s="1"/>
  <c r="X45" i="6"/>
  <c r="AE45" i="6" s="1"/>
  <c r="CR45" i="1"/>
  <c r="CQ37" i="1"/>
  <c r="AA37" i="6" s="1"/>
  <c r="X37" i="6"/>
  <c r="CQ22" i="1"/>
  <c r="AA22" i="6" s="1"/>
  <c r="X22" i="6"/>
  <c r="CR22" i="1"/>
  <c r="EK31" i="1"/>
  <c r="AL31" i="6"/>
  <c r="AR31" i="6" s="1"/>
  <c r="CQ29" i="1"/>
  <c r="AA29" i="6" s="1"/>
  <c r="X29" i="6"/>
  <c r="CQ23" i="1"/>
  <c r="AA23" i="6" s="1"/>
  <c r="X23" i="6"/>
  <c r="AE23" i="6" s="1"/>
  <c r="CR23" i="1"/>
  <c r="CQ50" i="1"/>
  <c r="X50" i="6"/>
  <c r="CQ26" i="1"/>
  <c r="X26" i="6"/>
  <c r="AE26" i="6" s="1"/>
  <c r="CQ12" i="1"/>
  <c r="AA12" i="6" s="1"/>
  <c r="X12" i="6"/>
  <c r="CR12" i="1"/>
  <c r="EK42" i="1"/>
  <c r="AL42" i="6"/>
  <c r="CQ15" i="1"/>
  <c r="X15" i="6"/>
  <c r="AE15" i="6" s="1"/>
  <c r="AJ55" i="6"/>
  <c r="CM52" i="1"/>
  <c r="W52" i="6" s="1"/>
  <c r="W51" i="6"/>
  <c r="EM53" i="1"/>
  <c r="AU53" i="6" s="1"/>
  <c r="F22" i="7" s="1"/>
  <c r="AU20" i="6"/>
  <c r="T51" i="6"/>
  <c r="EY30" i="1"/>
  <c r="AW30" i="6" s="1"/>
  <c r="AW26" i="6"/>
  <c r="FP24" i="1"/>
  <c r="BC24" i="6"/>
  <c r="CN46" i="1"/>
  <c r="X42" i="6"/>
  <c r="AC21" i="6"/>
  <c r="AD21" i="6"/>
  <c r="CQ39" i="1"/>
  <c r="AA39" i="6" s="1"/>
  <c r="X39" i="6"/>
  <c r="CQ10" i="1"/>
  <c r="AA10" i="6" s="1"/>
  <c r="X10" i="6"/>
  <c r="CQ18" i="1"/>
  <c r="AA18" i="6" s="1"/>
  <c r="X18" i="6"/>
  <c r="AE18" i="6" s="1"/>
  <c r="CR18" i="1"/>
  <c r="AQ40" i="6"/>
  <c r="AR40" i="6"/>
  <c r="AT40" i="6"/>
  <c r="AQ18" i="6"/>
  <c r="AR18" i="6"/>
  <c r="AO47" i="6"/>
  <c r="AT47" i="6" s="1"/>
  <c r="EK51" i="1"/>
  <c r="AO51" i="6" s="1"/>
  <c r="AS8" i="6"/>
  <c r="AE17" i="6"/>
  <c r="AS47" i="6"/>
  <c r="AC11" i="6"/>
  <c r="AD11" i="6"/>
  <c r="AQ5" i="6"/>
  <c r="AR5" i="6"/>
  <c r="CM36" i="1"/>
  <c r="W36" i="6" s="1"/>
  <c r="W30" i="6"/>
  <c r="EL19" i="1"/>
  <c r="AL19" i="6"/>
  <c r="CM20" i="1"/>
  <c r="W20" i="6" s="1"/>
  <c r="W19" i="6"/>
  <c r="EY25" i="1"/>
  <c r="AW25" i="6" s="1"/>
  <c r="AW21" i="6"/>
  <c r="EY41" i="1"/>
  <c r="AW41" i="6" s="1"/>
  <c r="AW37" i="6"/>
  <c r="EY35" i="1"/>
  <c r="AW35" i="6" s="1"/>
  <c r="AW32" i="6"/>
  <c r="CQ24" i="1"/>
  <c r="AA24" i="6" s="1"/>
  <c r="X24" i="6"/>
  <c r="CR24" i="1"/>
  <c r="CQ40" i="1"/>
  <c r="AA40" i="6" s="1"/>
  <c r="X40" i="6"/>
  <c r="CR40" i="1"/>
  <c r="CQ16" i="1"/>
  <c r="AA16" i="6" s="1"/>
  <c r="X16" i="6"/>
  <c r="AE16" i="6" s="1"/>
  <c r="CR16" i="1"/>
  <c r="EK37" i="1"/>
  <c r="AL37" i="6"/>
  <c r="AS37" i="6" s="1"/>
  <c r="AJ57" i="6"/>
  <c r="AQ34" i="6"/>
  <c r="AR34" i="6"/>
  <c r="AT34" i="6"/>
  <c r="V55" i="6"/>
  <c r="AO18" i="6"/>
  <c r="AT18" i="6" s="1"/>
  <c r="EK19" i="1"/>
  <c r="AO19" i="6" s="1"/>
  <c r="AE31" i="6"/>
  <c r="CQ32" i="1"/>
  <c r="AA32" i="6" s="1"/>
  <c r="X32" i="6"/>
  <c r="AE32" i="6" s="1"/>
  <c r="CR32" i="1"/>
  <c r="CQ43" i="1"/>
  <c r="AA43" i="6" s="1"/>
  <c r="X43" i="6"/>
  <c r="AE43" i="6" s="1"/>
  <c r="CQ47" i="1"/>
  <c r="AA47" i="6" s="1"/>
  <c r="X47" i="6"/>
  <c r="EK26" i="1"/>
  <c r="AL26" i="6"/>
  <c r="AS26" i="6" s="1"/>
  <c r="AH55" i="6"/>
  <c r="AS5" i="6"/>
  <c r="AS40" i="6"/>
  <c r="AQ38" i="6"/>
  <c r="AR38" i="6"/>
  <c r="AT38" i="6"/>
  <c r="CQ28" i="1"/>
  <c r="AA28" i="6" s="1"/>
  <c r="X28" i="6"/>
  <c r="CR28" i="1"/>
  <c r="AA11" i="6"/>
  <c r="AF11" i="6" s="1"/>
  <c r="CQ7" i="1"/>
  <c r="AA7" i="6" s="1"/>
  <c r="X7" i="6"/>
  <c r="CQ6" i="1"/>
  <c r="AA6" i="6" s="1"/>
  <c r="X6" i="6"/>
  <c r="AE6" i="6" s="1"/>
  <c r="CR6" i="1"/>
  <c r="CQ48" i="1"/>
  <c r="AA48" i="6" s="1"/>
  <c r="X48" i="6"/>
  <c r="CR48" i="1"/>
  <c r="AR47" i="6"/>
  <c r="BX20" i="1"/>
  <c r="T20" i="6" s="1"/>
  <c r="FJ25" i="1"/>
  <c r="BB25" i="6" s="1"/>
  <c r="V20" i="1"/>
  <c r="AD5" i="6"/>
  <c r="CQ21" i="1"/>
  <c r="CR21" i="1"/>
  <c r="BX36" i="1"/>
  <c r="AN55" i="6"/>
  <c r="CQ42" i="1"/>
  <c r="CR42" i="1"/>
  <c r="Q29" i="6"/>
  <c r="O29" i="6"/>
  <c r="Q49" i="6"/>
  <c r="O49" i="6"/>
  <c r="Q50" i="6"/>
  <c r="Q43" i="6"/>
  <c r="Q22" i="6"/>
  <c r="EG52" i="1"/>
  <c r="AK52" i="6" s="1"/>
  <c r="AK57" i="6" s="1"/>
  <c r="Q48" i="6"/>
  <c r="Q32" i="6"/>
  <c r="Q27" i="6"/>
  <c r="M24" i="6"/>
  <c r="R24" i="6" s="1"/>
  <c r="AX37" i="1"/>
  <c r="J37" i="6"/>
  <c r="O37" i="6" s="1"/>
  <c r="FJ12" i="1"/>
  <c r="BB12" i="6" s="1"/>
  <c r="I12" i="6"/>
  <c r="P29" i="6"/>
  <c r="P38" i="6"/>
  <c r="P39" i="6"/>
  <c r="FJ11" i="1"/>
  <c r="BB11" i="6" s="1"/>
  <c r="I11" i="6"/>
  <c r="FK33" i="1"/>
  <c r="J33" i="6"/>
  <c r="EY8" i="1"/>
  <c r="AW8" i="6" s="1"/>
  <c r="F8" i="6"/>
  <c r="M45" i="6"/>
  <c r="R45" i="6" s="1"/>
  <c r="FJ51" i="1"/>
  <c r="BB51" i="6" s="1"/>
  <c r="P42" i="6"/>
  <c r="Q44" i="6"/>
  <c r="Q40" i="6"/>
  <c r="P45" i="6"/>
  <c r="P34" i="6"/>
  <c r="EY6" i="1"/>
  <c r="AW6" i="6" s="1"/>
  <c r="F6" i="6"/>
  <c r="P22" i="6"/>
  <c r="AD52" i="1"/>
  <c r="F52" i="6" s="1"/>
  <c r="F46" i="6"/>
  <c r="AM53" i="1"/>
  <c r="G53" i="6" s="1"/>
  <c r="C24" i="7" s="1"/>
  <c r="G20" i="6"/>
  <c r="G55" i="6" s="1"/>
  <c r="Q42" i="6"/>
  <c r="P48" i="6"/>
  <c r="FJ17" i="1"/>
  <c r="BB17" i="6" s="1"/>
  <c r="I17" i="6"/>
  <c r="P27" i="6"/>
  <c r="P44" i="6"/>
  <c r="P23" i="6"/>
  <c r="EY7" i="1"/>
  <c r="AW7" i="6" s="1"/>
  <c r="F7" i="6"/>
  <c r="M34" i="6"/>
  <c r="R34" i="6" s="1"/>
  <c r="AX47" i="1"/>
  <c r="J47" i="6"/>
  <c r="O47" i="6" s="1"/>
  <c r="M31" i="6"/>
  <c r="R31" i="6" s="1"/>
  <c r="M26" i="6"/>
  <c r="R26" i="6" s="1"/>
  <c r="H56" i="6"/>
  <c r="Q23" i="6"/>
  <c r="Q39" i="6"/>
  <c r="P49" i="6"/>
  <c r="M21" i="6"/>
  <c r="R21" i="6" s="1"/>
  <c r="E54" i="6"/>
  <c r="E55" i="6"/>
  <c r="P40" i="6"/>
  <c r="FJ16" i="1"/>
  <c r="BB16" i="6" s="1"/>
  <c r="I16" i="6"/>
  <c r="FJ18" i="1"/>
  <c r="BB18" i="6" s="1"/>
  <c r="I18" i="6"/>
  <c r="FJ13" i="1"/>
  <c r="BB13" i="6" s="1"/>
  <c r="I13" i="6"/>
  <c r="P50" i="6"/>
  <c r="P43" i="6"/>
  <c r="FJ15" i="1"/>
  <c r="BB15" i="6" s="1"/>
  <c r="I15" i="6"/>
  <c r="FK28" i="1"/>
  <c r="J28" i="6"/>
  <c r="FK6" i="1"/>
  <c r="J6" i="6"/>
  <c r="FJ35" i="1"/>
  <c r="BB35" i="6" s="1"/>
  <c r="P32" i="6"/>
  <c r="P24" i="6"/>
  <c r="Q38" i="6"/>
  <c r="Q24" i="6"/>
  <c r="FI5" i="1"/>
  <c r="FI9" i="1" s="1"/>
  <c r="AD36" i="1"/>
  <c r="F36" i="6" s="1"/>
  <c r="F56" i="6" s="1"/>
  <c r="AW38" i="1"/>
  <c r="FK38" i="1"/>
  <c r="AW22" i="1"/>
  <c r="FK22" i="1"/>
  <c r="AW44" i="1"/>
  <c r="FK44" i="1"/>
  <c r="AT8" i="1"/>
  <c r="FJ8" i="1"/>
  <c r="BB8" i="6" s="1"/>
  <c r="AW32" i="1"/>
  <c r="FK32" i="1"/>
  <c r="AW40" i="1"/>
  <c r="FK40" i="1"/>
  <c r="AW39" i="1"/>
  <c r="FK39" i="1"/>
  <c r="AW23" i="1"/>
  <c r="FK23" i="1"/>
  <c r="AW42" i="1"/>
  <c r="FK42" i="1"/>
  <c r="AW49" i="1"/>
  <c r="FK49" i="1"/>
  <c r="AW48" i="1"/>
  <c r="FK48" i="1"/>
  <c r="AW27" i="1"/>
  <c r="FK27" i="1"/>
  <c r="FJ30" i="1"/>
  <c r="BB30" i="6" s="1"/>
  <c r="AW29" i="1"/>
  <c r="FK29" i="1"/>
  <c r="AW43" i="1"/>
  <c r="FK43" i="1"/>
  <c r="FP42" i="1"/>
  <c r="AW37" i="1"/>
  <c r="FK37" i="1"/>
  <c r="EY10" i="1"/>
  <c r="AT7" i="1"/>
  <c r="J7" i="6" s="1"/>
  <c r="O7" i="6" s="1"/>
  <c r="FJ7" i="1"/>
  <c r="BB7" i="6" s="1"/>
  <c r="AX42" i="1"/>
  <c r="FJ46" i="1"/>
  <c r="BB46" i="6" s="1"/>
  <c r="AT10" i="1"/>
  <c r="J10" i="6" s="1"/>
  <c r="FJ10" i="1"/>
  <c r="BB10" i="6" s="1"/>
  <c r="AW50" i="1"/>
  <c r="FK50" i="1"/>
  <c r="EY15" i="1"/>
  <c r="AW47" i="1"/>
  <c r="FK47" i="1"/>
  <c r="FO45" i="1"/>
  <c r="FO24" i="1"/>
  <c r="FO34" i="1"/>
  <c r="EG36" i="1"/>
  <c r="AK36" i="6" s="1"/>
  <c r="AK56" i="6" s="1"/>
  <c r="EL5" i="1"/>
  <c r="EK5" i="1"/>
  <c r="AW28" i="1"/>
  <c r="M28" i="6" s="1"/>
  <c r="AW33" i="1"/>
  <c r="M33" i="6" s="1"/>
  <c r="AW6" i="1"/>
  <c r="BX52" i="1"/>
  <c r="T52" i="6" s="1"/>
  <c r="AT17" i="1"/>
  <c r="AT25" i="1"/>
  <c r="AT15" i="1"/>
  <c r="AT46" i="1"/>
  <c r="AT51" i="1"/>
  <c r="AX33" i="1"/>
  <c r="AD19" i="1"/>
  <c r="F19" i="6" s="1"/>
  <c r="AD14" i="1"/>
  <c r="F14" i="6" s="1"/>
  <c r="AT30" i="1"/>
  <c r="FH52" i="1"/>
  <c r="BA52" i="6" s="1"/>
  <c r="AX28" i="1"/>
  <c r="EX52" i="1"/>
  <c r="AT11" i="1"/>
  <c r="J11" i="6" s="1"/>
  <c r="O11" i="6" s="1"/>
  <c r="FH36" i="1"/>
  <c r="BA36" i="6" s="1"/>
  <c r="BA56" i="6" s="1"/>
  <c r="EX19" i="1"/>
  <c r="AT41" i="1"/>
  <c r="J41" i="6" s="1"/>
  <c r="AX23" i="1"/>
  <c r="FH14" i="1"/>
  <c r="BA14" i="6" s="1"/>
  <c r="AT35" i="1"/>
  <c r="AX44" i="1"/>
  <c r="AC5" i="1"/>
  <c r="EX9" i="1" s="1"/>
  <c r="EW9" i="1"/>
  <c r="EW20" i="1" s="1"/>
  <c r="EW53" i="1" s="1"/>
  <c r="AX49" i="1"/>
  <c r="AT18" i="1"/>
  <c r="J18" i="6" s="1"/>
  <c r="AX43" i="1"/>
  <c r="N9" i="1"/>
  <c r="N20" i="1" s="1"/>
  <c r="EN9" i="1"/>
  <c r="EN20" i="1" s="1"/>
  <c r="AS52" i="1"/>
  <c r="I52" i="6" s="1"/>
  <c r="I57" i="6" s="1"/>
  <c r="AX40" i="1"/>
  <c r="AX48" i="1"/>
  <c r="AT13" i="1"/>
  <c r="J13" i="6" s="1"/>
  <c r="AS14" i="1"/>
  <c r="I14" i="6" s="1"/>
  <c r="FJ41" i="1"/>
  <c r="BB41" i="6" s="1"/>
  <c r="EX14" i="1"/>
  <c r="AX27" i="1"/>
  <c r="FH19" i="1"/>
  <c r="BA19" i="6" s="1"/>
  <c r="AR9" i="1"/>
  <c r="O9" i="1"/>
  <c r="O20" i="1" s="1"/>
  <c r="O53" i="1" s="1"/>
  <c r="EO9" i="1"/>
  <c r="EO20" i="1" s="1"/>
  <c r="EO53" i="1" s="1"/>
  <c r="AX29" i="1"/>
  <c r="AX22" i="1"/>
  <c r="AX50" i="1"/>
  <c r="AT16" i="1"/>
  <c r="J16" i="6" s="1"/>
  <c r="AX32" i="1"/>
  <c r="AX38" i="1"/>
  <c r="AX39" i="1"/>
  <c r="AT12" i="1"/>
  <c r="J12" i="6" s="1"/>
  <c r="O12" i="6" s="1"/>
  <c r="AS19" i="1"/>
  <c r="I19" i="6" s="1"/>
  <c r="AS36" i="1"/>
  <c r="I36" i="6" s="1"/>
  <c r="I56" i="6" s="1"/>
  <c r="BW53" i="1"/>
  <c r="AN54" i="6" s="1"/>
  <c r="EE53" i="1"/>
  <c r="AJ53" i="6" s="1"/>
  <c r="EH25" i="1"/>
  <c r="EH46" i="1"/>
  <c r="EH35" i="1"/>
  <c r="EH9" i="1"/>
  <c r="EH51" i="1"/>
  <c r="EH30" i="1"/>
  <c r="CK53" i="1"/>
  <c r="V53" i="6" s="1"/>
  <c r="V54" i="6" s="1"/>
  <c r="CN30" i="1"/>
  <c r="CN51" i="1"/>
  <c r="CN14" i="1"/>
  <c r="CN19" i="1"/>
  <c r="AB9" i="1"/>
  <c r="AB20" i="1" s="1"/>
  <c r="AB53" i="1" s="1"/>
  <c r="R5" i="1"/>
  <c r="ER5" i="1" s="1"/>
  <c r="ER9" i="1" s="1"/>
  <c r="ER20" i="1" s="1"/>
  <c r="ER53" i="1" s="1"/>
  <c r="AE44" i="6" l="1"/>
  <c r="BH45" i="6"/>
  <c r="AD44" i="6"/>
  <c r="AH57" i="6"/>
  <c r="AY54" i="6"/>
  <c r="F24" i="7"/>
  <c r="FN45" i="1"/>
  <c r="BF45" i="6" s="1"/>
  <c r="BK45" i="6" s="1"/>
  <c r="BC21" i="6"/>
  <c r="BH21" i="6" s="1"/>
  <c r="FO21" i="1"/>
  <c r="BH31" i="6"/>
  <c r="AF44" i="6"/>
  <c r="BJ45" i="6"/>
  <c r="BJ31" i="6"/>
  <c r="FO31" i="1"/>
  <c r="FN31" i="1"/>
  <c r="BF31" i="6" s="1"/>
  <c r="BK31" i="6" s="1"/>
  <c r="FP31" i="1"/>
  <c r="CQ9" i="1"/>
  <c r="AA9" i="6" s="1"/>
  <c r="AF9" i="6" s="1"/>
  <c r="AC41" i="6"/>
  <c r="CR41" i="1"/>
  <c r="FN26" i="1"/>
  <c r="BF26" i="6" s="1"/>
  <c r="BK26" i="6" s="1"/>
  <c r="AL41" i="6"/>
  <c r="AQ41" i="6" s="1"/>
  <c r="FN34" i="1"/>
  <c r="BF34" i="6" s="1"/>
  <c r="BK34" i="6" s="1"/>
  <c r="BH26" i="6"/>
  <c r="AE41" i="6"/>
  <c r="X35" i="6"/>
  <c r="AD35" i="6" s="1"/>
  <c r="X25" i="6"/>
  <c r="AC25" i="6" s="1"/>
  <c r="CR9" i="1"/>
  <c r="W57" i="6"/>
  <c r="EY36" i="1"/>
  <c r="AW36" i="6" s="1"/>
  <c r="AW56" i="6" s="1"/>
  <c r="CQ14" i="1"/>
  <c r="AA14" i="6" s="1"/>
  <c r="EY52" i="1"/>
  <c r="AW52" i="6" s="1"/>
  <c r="AW57" i="6" s="1"/>
  <c r="DR53" i="1"/>
  <c r="AH53" i="6" s="1"/>
  <c r="CM53" i="1"/>
  <c r="W53" i="6" s="1"/>
  <c r="W54" i="6" s="1"/>
  <c r="FP26" i="1"/>
  <c r="BI26" i="6"/>
  <c r="AT19" i="6"/>
  <c r="FN24" i="1"/>
  <c r="BF24" i="6" s="1"/>
  <c r="BK24" i="6" s="1"/>
  <c r="CQ41" i="1"/>
  <c r="AA41" i="6" s="1"/>
  <c r="AF41" i="6" s="1"/>
  <c r="CR51" i="1"/>
  <c r="X51" i="6"/>
  <c r="AE51" i="6" s="1"/>
  <c r="EK9" i="1"/>
  <c r="AO5" i="6"/>
  <c r="AT5" i="6" s="1"/>
  <c r="EY19" i="1"/>
  <c r="AW19" i="6" s="1"/>
  <c r="AW15" i="6"/>
  <c r="FP48" i="1"/>
  <c r="BC48" i="6"/>
  <c r="FO42" i="1"/>
  <c r="BC42" i="6"/>
  <c r="BI42" i="6" s="1"/>
  <c r="FP39" i="1"/>
  <c r="BC39" i="6"/>
  <c r="FP32" i="1"/>
  <c r="BC32" i="6"/>
  <c r="BI32" i="6" s="1"/>
  <c r="FP44" i="1"/>
  <c r="BC44" i="6"/>
  <c r="FP38" i="1"/>
  <c r="BC38" i="6"/>
  <c r="AC48" i="6"/>
  <c r="AF48" i="6"/>
  <c r="AD48" i="6"/>
  <c r="EK30" i="1"/>
  <c r="AO26" i="6"/>
  <c r="AT26" i="6" s="1"/>
  <c r="EK41" i="1"/>
  <c r="AO37" i="6"/>
  <c r="AT37" i="6" s="1"/>
  <c r="AC24" i="6"/>
  <c r="AF24" i="6"/>
  <c r="AD24" i="6"/>
  <c r="AR37" i="6"/>
  <c r="AC10" i="6"/>
  <c r="AF10" i="6"/>
  <c r="AD10" i="6"/>
  <c r="W55" i="6"/>
  <c r="AC42" i="6"/>
  <c r="AD42" i="6"/>
  <c r="AE42" i="6"/>
  <c r="CQ19" i="1"/>
  <c r="AA19" i="6" s="1"/>
  <c r="AA15" i="6"/>
  <c r="AF15" i="6" s="1"/>
  <c r="AC12" i="6"/>
  <c r="AF12" i="6"/>
  <c r="AD12" i="6"/>
  <c r="AC50" i="6"/>
  <c r="AD50" i="6"/>
  <c r="AQ31" i="6"/>
  <c r="AC22" i="6"/>
  <c r="AF22" i="6"/>
  <c r="AD22" i="6"/>
  <c r="CQ35" i="1"/>
  <c r="AA35" i="6" s="1"/>
  <c r="AS31" i="6"/>
  <c r="AC27" i="6"/>
  <c r="AF27" i="6"/>
  <c r="AD27" i="6"/>
  <c r="AC9" i="6"/>
  <c r="EL46" i="1"/>
  <c r="AL46" i="6"/>
  <c r="CR30" i="1"/>
  <c r="X30" i="6"/>
  <c r="EL9" i="1"/>
  <c r="AL9" i="6"/>
  <c r="AS9" i="6" s="1"/>
  <c r="EL25" i="1"/>
  <c r="AL25" i="6"/>
  <c r="AR25" i="6" s="1"/>
  <c r="FP50" i="1"/>
  <c r="BC50" i="6"/>
  <c r="EY14" i="1"/>
  <c r="AW14" i="6" s="1"/>
  <c r="AW10" i="6"/>
  <c r="FP43" i="1"/>
  <c r="BC43" i="6"/>
  <c r="FP6" i="1"/>
  <c r="BC6" i="6"/>
  <c r="BI6" i="6" s="1"/>
  <c r="FP33" i="1"/>
  <c r="BC33" i="6"/>
  <c r="T36" i="6"/>
  <c r="AC7" i="6"/>
  <c r="AF7" i="6"/>
  <c r="AD7" i="6"/>
  <c r="AC47" i="6"/>
  <c r="AF47" i="6"/>
  <c r="AD47" i="6"/>
  <c r="AC40" i="6"/>
  <c r="AF40" i="6"/>
  <c r="AD40" i="6"/>
  <c r="AQ19" i="6"/>
  <c r="AR19" i="6"/>
  <c r="AS19" i="6"/>
  <c r="AE48" i="6"/>
  <c r="CR46" i="1"/>
  <c r="X46" i="6"/>
  <c r="AQ42" i="6"/>
  <c r="CQ51" i="1"/>
  <c r="AA51" i="6" s="1"/>
  <c r="AA50" i="6"/>
  <c r="AF50" i="6" s="1"/>
  <c r="AC29" i="6"/>
  <c r="AF29" i="6"/>
  <c r="AD29" i="6"/>
  <c r="EK35" i="1"/>
  <c r="AO35" i="6" s="1"/>
  <c r="AO31" i="6"/>
  <c r="AT31" i="6" s="1"/>
  <c r="AC45" i="6"/>
  <c r="AF45" i="6"/>
  <c r="AD45" i="6"/>
  <c r="AR26" i="6"/>
  <c r="W56" i="6"/>
  <c r="AE50" i="6"/>
  <c r="AR42" i="6"/>
  <c r="T57" i="6"/>
  <c r="CR14" i="1"/>
  <c r="X14" i="6"/>
  <c r="EL51" i="1"/>
  <c r="AL51" i="6"/>
  <c r="AR51" i="6" s="1"/>
  <c r="CR19" i="1"/>
  <c r="X19" i="6"/>
  <c r="AD19" i="6" s="1"/>
  <c r="FI20" i="1"/>
  <c r="FP47" i="1"/>
  <c r="BC47" i="6"/>
  <c r="FP37" i="1"/>
  <c r="BC37" i="6"/>
  <c r="FP27" i="1"/>
  <c r="BC27" i="6"/>
  <c r="FP49" i="1"/>
  <c r="BC49" i="6"/>
  <c r="FP23" i="1"/>
  <c r="BC23" i="6"/>
  <c r="FP40" i="1"/>
  <c r="BC40" i="6"/>
  <c r="FP22" i="1"/>
  <c r="BC22" i="6"/>
  <c r="CQ46" i="1"/>
  <c r="AA42" i="6"/>
  <c r="AF42" i="6" s="1"/>
  <c r="AC28" i="6"/>
  <c r="AF28" i="6"/>
  <c r="AD28" i="6"/>
  <c r="AC32" i="6"/>
  <c r="AF32" i="6"/>
  <c r="AD32" i="6"/>
  <c r="AC16" i="6"/>
  <c r="AF16" i="6"/>
  <c r="AD16" i="6"/>
  <c r="AC18" i="6"/>
  <c r="AF18" i="6"/>
  <c r="AD18" i="6"/>
  <c r="AC39" i="6"/>
  <c r="AF39" i="6"/>
  <c r="AD39" i="6"/>
  <c r="AE40" i="6"/>
  <c r="AU54" i="6"/>
  <c r="AU55" i="6"/>
  <c r="EK46" i="1"/>
  <c r="AO46" i="6" s="1"/>
  <c r="AO42" i="6"/>
  <c r="AT42" i="6" s="1"/>
  <c r="AC26" i="6"/>
  <c r="AD26" i="6"/>
  <c r="AC37" i="6"/>
  <c r="AF37" i="6"/>
  <c r="AD37" i="6"/>
  <c r="AE10" i="6"/>
  <c r="AQ14" i="6"/>
  <c r="AS14" i="6"/>
  <c r="AR14" i="6"/>
  <c r="AS42" i="6"/>
  <c r="AK55" i="6"/>
  <c r="AE22" i="6"/>
  <c r="AC49" i="6"/>
  <c r="AF49" i="6"/>
  <c r="AD49" i="6"/>
  <c r="AH56" i="6"/>
  <c r="EL30" i="1"/>
  <c r="AL30" i="6"/>
  <c r="EL35" i="1"/>
  <c r="AL35" i="6"/>
  <c r="FP29" i="1"/>
  <c r="BC29" i="6"/>
  <c r="FP28" i="1"/>
  <c r="BC28" i="6"/>
  <c r="CQ25" i="1"/>
  <c r="AA21" i="6"/>
  <c r="AF21" i="6" s="1"/>
  <c r="AC6" i="6"/>
  <c r="AF6" i="6"/>
  <c r="AD6" i="6"/>
  <c r="AQ26" i="6"/>
  <c r="AC43" i="6"/>
  <c r="AF43" i="6"/>
  <c r="AD43" i="6"/>
  <c r="AQ37" i="6"/>
  <c r="AE7" i="6"/>
  <c r="AE28" i="6"/>
  <c r="AE47" i="6"/>
  <c r="AE24" i="6"/>
  <c r="BH24" i="6"/>
  <c r="BI24" i="6"/>
  <c r="BJ24" i="6"/>
  <c r="AC15" i="6"/>
  <c r="AD15" i="6"/>
  <c r="AA26" i="6"/>
  <c r="AF26" i="6" s="1"/>
  <c r="CQ30" i="1"/>
  <c r="AA30" i="6" s="1"/>
  <c r="AC23" i="6"/>
  <c r="AF23" i="6"/>
  <c r="AD23" i="6"/>
  <c r="AC34" i="6"/>
  <c r="AF34" i="6"/>
  <c r="AD34" i="6"/>
  <c r="AE39" i="6"/>
  <c r="AE12" i="6"/>
  <c r="AE29" i="6"/>
  <c r="AE37" i="6"/>
  <c r="BA57" i="6"/>
  <c r="AJ54" i="6"/>
  <c r="FN21" i="1"/>
  <c r="BF21" i="6" s="1"/>
  <c r="BX53" i="1"/>
  <c r="AT14" i="6"/>
  <c r="AD9" i="6"/>
  <c r="V53" i="1"/>
  <c r="Q33" i="6"/>
  <c r="O33" i="6"/>
  <c r="Q28" i="6"/>
  <c r="O28" i="6"/>
  <c r="P16" i="6"/>
  <c r="O16" i="6"/>
  <c r="P18" i="6"/>
  <c r="O18" i="6"/>
  <c r="P13" i="6"/>
  <c r="O13" i="6"/>
  <c r="Q41" i="6"/>
  <c r="O41" i="6"/>
  <c r="P10" i="6"/>
  <c r="O10" i="6"/>
  <c r="Q6" i="6"/>
  <c r="O6" i="6"/>
  <c r="EG53" i="1"/>
  <c r="AK53" i="6" s="1"/>
  <c r="FJ52" i="1"/>
  <c r="BB52" i="6" s="1"/>
  <c r="BB57" i="6" s="1"/>
  <c r="FJ14" i="1"/>
  <c r="BB14" i="6" s="1"/>
  <c r="Q11" i="6"/>
  <c r="Q16" i="6"/>
  <c r="FJ36" i="1"/>
  <c r="BB36" i="6" s="1"/>
  <c r="BB56" i="6" s="1"/>
  <c r="Q13" i="6"/>
  <c r="FJ19" i="1"/>
  <c r="BB19" i="6" s="1"/>
  <c r="Q18" i="6"/>
  <c r="AX25" i="1"/>
  <c r="J25" i="6"/>
  <c r="O25" i="6" s="1"/>
  <c r="FN23" i="1"/>
  <c r="BF23" i="6" s="1"/>
  <c r="M23" i="6"/>
  <c r="R23" i="6" s="1"/>
  <c r="FN22" i="1"/>
  <c r="BF22" i="6" s="1"/>
  <c r="M22" i="6"/>
  <c r="R22" i="6" s="1"/>
  <c r="AX35" i="1"/>
  <c r="J35" i="6"/>
  <c r="O35" i="6" s="1"/>
  <c r="FK17" i="1"/>
  <c r="J17" i="6"/>
  <c r="O17" i="6" s="1"/>
  <c r="FN6" i="1"/>
  <c r="BF6" i="6" s="1"/>
  <c r="M6" i="6"/>
  <c r="R6" i="6" s="1"/>
  <c r="FN29" i="1"/>
  <c r="BF29" i="6" s="1"/>
  <c r="M29" i="6"/>
  <c r="R29" i="6" s="1"/>
  <c r="G54" i="6"/>
  <c r="P6" i="6"/>
  <c r="R33" i="6"/>
  <c r="P33" i="6"/>
  <c r="P41" i="6"/>
  <c r="FN37" i="1"/>
  <c r="BF37" i="6" s="1"/>
  <c r="M37" i="6"/>
  <c r="FN49" i="1"/>
  <c r="BF49" i="6" s="1"/>
  <c r="M49" i="6"/>
  <c r="R49" i="6" s="1"/>
  <c r="AX8" i="1"/>
  <c r="J8" i="6"/>
  <c r="O8" i="6" s="1"/>
  <c r="AR20" i="1"/>
  <c r="AX46" i="1"/>
  <c r="J46" i="6"/>
  <c r="O46" i="6" s="1"/>
  <c r="FN48" i="1"/>
  <c r="BF48" i="6" s="1"/>
  <c r="M48" i="6"/>
  <c r="R48" i="6" s="1"/>
  <c r="FN42" i="1"/>
  <c r="BF42" i="6" s="1"/>
  <c r="M42" i="6"/>
  <c r="R42" i="6" s="1"/>
  <c r="FN39" i="1"/>
  <c r="BF39" i="6" s="1"/>
  <c r="M39" i="6"/>
  <c r="R39" i="6" s="1"/>
  <c r="FN32" i="1"/>
  <c r="BF32" i="6" s="1"/>
  <c r="M32" i="6"/>
  <c r="R32" i="6" s="1"/>
  <c r="FN44" i="1"/>
  <c r="BF44" i="6" s="1"/>
  <c r="M44" i="6"/>
  <c r="R44" i="6" s="1"/>
  <c r="FN38" i="1"/>
  <c r="BF38" i="6" s="1"/>
  <c r="M38" i="6"/>
  <c r="R38" i="6" s="1"/>
  <c r="P11" i="6"/>
  <c r="P12" i="6"/>
  <c r="P47" i="6"/>
  <c r="Q47" i="6"/>
  <c r="Q12" i="6"/>
  <c r="AX51" i="1"/>
  <c r="J51" i="6"/>
  <c r="O51" i="6" s="1"/>
  <c r="FN47" i="1"/>
  <c r="BF47" i="6" s="1"/>
  <c r="M47" i="6"/>
  <c r="R47" i="6" s="1"/>
  <c r="FN27" i="1"/>
  <c r="BF27" i="6" s="1"/>
  <c r="M27" i="6"/>
  <c r="R27" i="6" s="1"/>
  <c r="FN40" i="1"/>
  <c r="BF40" i="6" s="1"/>
  <c r="M40" i="6"/>
  <c r="R40" i="6" s="1"/>
  <c r="R28" i="6"/>
  <c r="P28" i="6"/>
  <c r="P46" i="6"/>
  <c r="F57" i="6"/>
  <c r="AX30" i="1"/>
  <c r="J30" i="6"/>
  <c r="O30" i="6" s="1"/>
  <c r="FK15" i="1"/>
  <c r="J15" i="6"/>
  <c r="O15" i="6" s="1"/>
  <c r="FN50" i="1"/>
  <c r="BF50" i="6" s="1"/>
  <c r="M50" i="6"/>
  <c r="R50" i="6" s="1"/>
  <c r="FN43" i="1"/>
  <c r="BF43" i="6" s="1"/>
  <c r="M43" i="6"/>
  <c r="R43" i="6" s="1"/>
  <c r="Q10" i="6"/>
  <c r="P7" i="6"/>
  <c r="Q7" i="6"/>
  <c r="R37" i="6"/>
  <c r="P37" i="6"/>
  <c r="Q37" i="6"/>
  <c r="AW18" i="1"/>
  <c r="FK18" i="1"/>
  <c r="AW10" i="1"/>
  <c r="FK10" i="1"/>
  <c r="FP10" i="1" s="1"/>
  <c r="AW7" i="1"/>
  <c r="FK7" i="1"/>
  <c r="AW8" i="1"/>
  <c r="FK8" i="1"/>
  <c r="AW13" i="1"/>
  <c r="FK13" i="1"/>
  <c r="AW35" i="1"/>
  <c r="M35" i="6" s="1"/>
  <c r="FN33" i="1"/>
  <c r="BF33" i="6" s="1"/>
  <c r="AW51" i="1"/>
  <c r="M51" i="6" s="1"/>
  <c r="AW30" i="1"/>
  <c r="M30" i="6" s="1"/>
  <c r="FN28" i="1"/>
  <c r="BF28" i="6" s="1"/>
  <c r="AW46" i="1"/>
  <c r="M46" i="6" s="1"/>
  <c r="AW12" i="1"/>
  <c r="FK12" i="1"/>
  <c r="AW16" i="1"/>
  <c r="FK16" i="1"/>
  <c r="AX10" i="1"/>
  <c r="AW11" i="1"/>
  <c r="FK11" i="1"/>
  <c r="AW41" i="1"/>
  <c r="M41" i="6" s="1"/>
  <c r="AW25" i="1"/>
  <c r="M25" i="6" s="1"/>
  <c r="FO38" i="1"/>
  <c r="FO48" i="1"/>
  <c r="FO37" i="1"/>
  <c r="FO43" i="1"/>
  <c r="FO26" i="1"/>
  <c r="FO47" i="1"/>
  <c r="FO33" i="1"/>
  <c r="FO50" i="1"/>
  <c r="FO27" i="1"/>
  <c r="FO39" i="1"/>
  <c r="FO32" i="1"/>
  <c r="FO29" i="1"/>
  <c r="FO40" i="1"/>
  <c r="FO44" i="1"/>
  <c r="FO23" i="1"/>
  <c r="FO22" i="1"/>
  <c r="FO49" i="1"/>
  <c r="FO28" i="1"/>
  <c r="AW17" i="1"/>
  <c r="AW15" i="1"/>
  <c r="AX15" i="1"/>
  <c r="AX17" i="1"/>
  <c r="AT36" i="1"/>
  <c r="J36" i="6" s="1"/>
  <c r="AT19" i="1"/>
  <c r="CN52" i="1"/>
  <c r="AT52" i="1"/>
  <c r="J52" i="6" s="1"/>
  <c r="AT14" i="1"/>
  <c r="AX41" i="1"/>
  <c r="FK25" i="1"/>
  <c r="FK46" i="1"/>
  <c r="FK41" i="1"/>
  <c r="BC41" i="6" s="1"/>
  <c r="AX11" i="1"/>
  <c r="AX7" i="1"/>
  <c r="AC9" i="1"/>
  <c r="AC20" i="1" s="1"/>
  <c r="AC53" i="1" s="1"/>
  <c r="FK30" i="1"/>
  <c r="AS5" i="1"/>
  <c r="I5" i="6" s="1"/>
  <c r="AX6" i="1"/>
  <c r="AX12" i="1"/>
  <c r="AX18" i="1"/>
  <c r="FK35" i="1"/>
  <c r="BC35" i="6" s="1"/>
  <c r="BJ35" i="6" s="1"/>
  <c r="AX16" i="1"/>
  <c r="AX13" i="1"/>
  <c r="EX20" i="1"/>
  <c r="EX53" i="1" s="1"/>
  <c r="FK51" i="1"/>
  <c r="BC51" i="6" s="1"/>
  <c r="CN36" i="1"/>
  <c r="EH52" i="1"/>
  <c r="EH36" i="1"/>
  <c r="EH20" i="1"/>
  <c r="CN20" i="1"/>
  <c r="R9" i="1"/>
  <c r="R20" i="1" s="1"/>
  <c r="R53" i="1" s="1"/>
  <c r="AD5" i="1"/>
  <c r="F5" i="6" s="1"/>
  <c r="AQ5" i="1"/>
  <c r="H5" i="6" s="1"/>
  <c r="BI21" i="6" l="1"/>
  <c r="AW52" i="1"/>
  <c r="M52" i="6" s="1"/>
  <c r="O52" i="6"/>
  <c r="C6" i="7"/>
  <c r="BK21" i="6"/>
  <c r="BJ21" i="6"/>
  <c r="O36" i="6"/>
  <c r="C5" i="7"/>
  <c r="AH54" i="6"/>
  <c r="E23" i="7"/>
  <c r="AD51" i="6"/>
  <c r="AC35" i="6"/>
  <c r="AS41" i="6"/>
  <c r="AR41" i="6"/>
  <c r="AE35" i="6"/>
  <c r="AF35" i="6"/>
  <c r="AE25" i="6"/>
  <c r="AD25" i="6"/>
  <c r="AX52" i="1"/>
  <c r="AX53" i="1" s="1"/>
  <c r="BH51" i="6"/>
  <c r="BI51" i="6"/>
  <c r="FP12" i="1"/>
  <c r="BC12" i="6"/>
  <c r="EL36" i="1"/>
  <c r="AL36" i="6"/>
  <c r="FO30" i="1"/>
  <c r="BC30" i="6"/>
  <c r="BH41" i="6"/>
  <c r="FP13" i="1"/>
  <c r="BC13" i="6"/>
  <c r="FP7" i="1"/>
  <c r="BC7" i="6"/>
  <c r="FP18" i="1"/>
  <c r="BC18" i="6"/>
  <c r="FP17" i="1"/>
  <c r="BC17" i="6"/>
  <c r="AK54" i="6"/>
  <c r="BI35" i="6"/>
  <c r="CQ36" i="1"/>
  <c r="AA25" i="6"/>
  <c r="AQ35" i="6"/>
  <c r="AT35" i="6"/>
  <c r="AR35" i="6"/>
  <c r="AS35" i="6"/>
  <c r="BH40" i="6"/>
  <c r="BK40" i="6"/>
  <c r="BI40" i="6"/>
  <c r="BJ40" i="6"/>
  <c r="BH49" i="6"/>
  <c r="BK49" i="6"/>
  <c r="BI49" i="6"/>
  <c r="BJ49" i="6"/>
  <c r="BH37" i="6"/>
  <c r="BK37" i="6"/>
  <c r="BJ37" i="6"/>
  <c r="AC19" i="6"/>
  <c r="AF19" i="6"/>
  <c r="AC14" i="6"/>
  <c r="AF14" i="6"/>
  <c r="AD14" i="6"/>
  <c r="AE14" i="6"/>
  <c r="T56" i="6"/>
  <c r="BH43" i="6"/>
  <c r="BK43" i="6"/>
  <c r="BI43" i="6"/>
  <c r="BJ43" i="6"/>
  <c r="BH50" i="6"/>
  <c r="BK50" i="6"/>
  <c r="BI50" i="6"/>
  <c r="BJ50" i="6"/>
  <c r="AE19" i="6"/>
  <c r="BJ41" i="6"/>
  <c r="BJ51" i="6"/>
  <c r="FP15" i="1"/>
  <c r="BC15" i="6"/>
  <c r="BI15" i="6" s="1"/>
  <c r="T53" i="6"/>
  <c r="D23" i="7" s="1"/>
  <c r="BH29" i="6"/>
  <c r="BK29" i="6"/>
  <c r="BI29" i="6"/>
  <c r="BJ29" i="6"/>
  <c r="CQ52" i="1"/>
  <c r="AA52" i="6" s="1"/>
  <c r="AA46" i="6"/>
  <c r="BI41" i="6"/>
  <c r="BH6" i="6"/>
  <c r="BK6" i="6"/>
  <c r="BJ6" i="6"/>
  <c r="AQ9" i="6"/>
  <c r="AR9" i="6"/>
  <c r="AQ46" i="6"/>
  <c r="AT46" i="6"/>
  <c r="AR46" i="6"/>
  <c r="AS46" i="6"/>
  <c r="BI37" i="6"/>
  <c r="AO30" i="6"/>
  <c r="EK36" i="1"/>
  <c r="AO36" i="6" s="1"/>
  <c r="BH44" i="6"/>
  <c r="BK44" i="6"/>
  <c r="BI44" i="6"/>
  <c r="BJ44" i="6"/>
  <c r="BH39" i="6"/>
  <c r="BK39" i="6"/>
  <c r="BI39" i="6"/>
  <c r="BJ39" i="6"/>
  <c r="BH48" i="6"/>
  <c r="BK48" i="6"/>
  <c r="BI48" i="6"/>
  <c r="BJ48" i="6"/>
  <c r="AC51" i="6"/>
  <c r="AF51" i="6"/>
  <c r="EL52" i="1"/>
  <c r="AL52" i="6"/>
  <c r="E6" i="7" s="1"/>
  <c r="FO46" i="1"/>
  <c r="BC46" i="6"/>
  <c r="FP16" i="1"/>
  <c r="BC16" i="6"/>
  <c r="CR20" i="1"/>
  <c r="X20" i="6"/>
  <c r="CR36" i="1"/>
  <c r="X36" i="6"/>
  <c r="FP25" i="1"/>
  <c r="BC25" i="6"/>
  <c r="CR52" i="1"/>
  <c r="X52" i="6"/>
  <c r="FP11" i="1"/>
  <c r="BC11" i="6"/>
  <c r="FP8" i="1"/>
  <c r="BC8" i="6"/>
  <c r="FO10" i="1"/>
  <c r="BC10" i="6"/>
  <c r="AQ30" i="6"/>
  <c r="AS30" i="6"/>
  <c r="AR30" i="6"/>
  <c r="BH22" i="6"/>
  <c r="BK22" i="6"/>
  <c r="BI22" i="6"/>
  <c r="BJ22" i="6"/>
  <c r="BH23" i="6"/>
  <c r="BK23" i="6"/>
  <c r="BI23" i="6"/>
  <c r="BJ23" i="6"/>
  <c r="BH27" i="6"/>
  <c r="BK27" i="6"/>
  <c r="BI27" i="6"/>
  <c r="BJ27" i="6"/>
  <c r="BH47" i="6"/>
  <c r="BK47" i="6"/>
  <c r="BJ47" i="6"/>
  <c r="BI47" i="6"/>
  <c r="FI53" i="1"/>
  <c r="AQ51" i="6"/>
  <c r="AS51" i="6"/>
  <c r="AT51" i="6"/>
  <c r="AC46" i="6"/>
  <c r="AF46" i="6"/>
  <c r="AD46" i="6"/>
  <c r="AE46" i="6"/>
  <c r="BH33" i="6"/>
  <c r="BK33" i="6"/>
  <c r="BI33" i="6"/>
  <c r="BJ33" i="6"/>
  <c r="BI10" i="6"/>
  <c r="CQ20" i="1"/>
  <c r="AA20" i="6" s="1"/>
  <c r="EK20" i="1"/>
  <c r="AO9" i="6"/>
  <c r="AT9" i="6" s="1"/>
  <c r="EL20" i="1"/>
  <c r="AL20" i="6"/>
  <c r="BH35" i="6"/>
  <c r="BH28" i="6"/>
  <c r="BK28" i="6"/>
  <c r="BI28" i="6"/>
  <c r="BJ28" i="6"/>
  <c r="AQ25" i="6"/>
  <c r="AT25" i="6"/>
  <c r="AS25" i="6"/>
  <c r="AC30" i="6"/>
  <c r="AF30" i="6"/>
  <c r="AD30" i="6"/>
  <c r="AE30" i="6"/>
  <c r="AO41" i="6"/>
  <c r="AT41" i="6" s="1"/>
  <c r="EK52" i="1"/>
  <c r="AO52" i="6" s="1"/>
  <c r="BH38" i="6"/>
  <c r="BK38" i="6"/>
  <c r="BI38" i="6"/>
  <c r="BJ38" i="6"/>
  <c r="BH32" i="6"/>
  <c r="BK32" i="6"/>
  <c r="BJ32" i="6"/>
  <c r="BH42" i="6"/>
  <c r="BK42" i="6"/>
  <c r="BJ42" i="6"/>
  <c r="FO15" i="1"/>
  <c r="P8" i="6"/>
  <c r="T55" i="6"/>
  <c r="S54" i="6"/>
  <c r="S55" i="6"/>
  <c r="AX36" i="1"/>
  <c r="FN35" i="1"/>
  <c r="BF35" i="6" s="1"/>
  <c r="BK35" i="6" s="1"/>
  <c r="AX14" i="1"/>
  <c r="J14" i="6"/>
  <c r="O14" i="6" s="1"/>
  <c r="FN17" i="1"/>
  <c r="BF17" i="6" s="1"/>
  <c r="M17" i="6"/>
  <c r="R17" i="6" s="1"/>
  <c r="FN12" i="1"/>
  <c r="BF12" i="6" s="1"/>
  <c r="M12" i="6"/>
  <c r="R12" i="6" s="1"/>
  <c r="R30" i="6"/>
  <c r="Q30" i="6"/>
  <c r="P30" i="6"/>
  <c r="Q36" i="6"/>
  <c r="R52" i="6"/>
  <c r="Q52" i="6"/>
  <c r="M57" i="6"/>
  <c r="FN13" i="1"/>
  <c r="BF13" i="6" s="1"/>
  <c r="M13" i="6"/>
  <c r="R13" i="6" s="1"/>
  <c r="FN7" i="1"/>
  <c r="BF7" i="6" s="1"/>
  <c r="M7" i="6"/>
  <c r="R7" i="6" s="1"/>
  <c r="FN18" i="1"/>
  <c r="BF18" i="6" s="1"/>
  <c r="M18" i="6"/>
  <c r="R18" i="6" s="1"/>
  <c r="R51" i="6"/>
  <c r="P51" i="6"/>
  <c r="Q51" i="6"/>
  <c r="R46" i="6"/>
  <c r="Q46" i="6"/>
  <c r="AR53" i="1"/>
  <c r="R41" i="6"/>
  <c r="P52" i="6"/>
  <c r="P36" i="6"/>
  <c r="R35" i="6"/>
  <c r="Q35" i="6"/>
  <c r="P35" i="6"/>
  <c r="FN16" i="1"/>
  <c r="BF16" i="6" s="1"/>
  <c r="M16" i="6"/>
  <c r="R16" i="6" s="1"/>
  <c r="P15" i="6"/>
  <c r="Q8" i="6"/>
  <c r="J57" i="6"/>
  <c r="P17" i="6"/>
  <c r="Q17" i="6"/>
  <c r="Q15" i="6"/>
  <c r="AX19" i="1"/>
  <c r="J19" i="6"/>
  <c r="O19" i="6" s="1"/>
  <c r="FN15" i="1"/>
  <c r="BF15" i="6" s="1"/>
  <c r="M15" i="6"/>
  <c r="R15" i="6" s="1"/>
  <c r="FN11" i="1"/>
  <c r="BF11" i="6" s="1"/>
  <c r="M11" i="6"/>
  <c r="R11" i="6" s="1"/>
  <c r="FN8" i="1"/>
  <c r="BF8" i="6" s="1"/>
  <c r="M8" i="6"/>
  <c r="R8" i="6" s="1"/>
  <c r="FN10" i="1"/>
  <c r="BF10" i="6" s="1"/>
  <c r="M10" i="6"/>
  <c r="R10" i="6" s="1"/>
  <c r="J56" i="6"/>
  <c r="R25" i="6"/>
  <c r="P25" i="6"/>
  <c r="Q25" i="6"/>
  <c r="EY5" i="1"/>
  <c r="AW5" i="6" s="1"/>
  <c r="AW36" i="1"/>
  <c r="M36" i="6" s="1"/>
  <c r="M56" i="6" s="1"/>
  <c r="FO8" i="1"/>
  <c r="FO25" i="1"/>
  <c r="FH5" i="1"/>
  <c r="BA5" i="6" s="1"/>
  <c r="FO51" i="1"/>
  <c r="FP51" i="1"/>
  <c r="FP30" i="1"/>
  <c r="FO41" i="1"/>
  <c r="FP41" i="1"/>
  <c r="FO35" i="1"/>
  <c r="FP35" i="1"/>
  <c r="AS9" i="1"/>
  <c r="FJ5" i="1"/>
  <c r="AW14" i="1"/>
  <c r="M14" i="6" s="1"/>
  <c r="FP46" i="1"/>
  <c r="FO12" i="1"/>
  <c r="FO11" i="1"/>
  <c r="FO17" i="1"/>
  <c r="FN25" i="1"/>
  <c r="BF25" i="6" s="1"/>
  <c r="FN30" i="1"/>
  <c r="BF30" i="6" s="1"/>
  <c r="FN46" i="1"/>
  <c r="BF46" i="6" s="1"/>
  <c r="FO6" i="1"/>
  <c r="FO16" i="1"/>
  <c r="FO18" i="1"/>
  <c r="FO7" i="1"/>
  <c r="FN51" i="1"/>
  <c r="BF51" i="6" s="1"/>
  <c r="BK51" i="6" s="1"/>
  <c r="FN41" i="1"/>
  <c r="BF41" i="6" s="1"/>
  <c r="BK41" i="6" s="1"/>
  <c r="FO13" i="1"/>
  <c r="AW19" i="1"/>
  <c r="M19" i="6" s="1"/>
  <c r="FK52" i="1"/>
  <c r="FK36" i="1"/>
  <c r="FK19" i="1"/>
  <c r="BC19" i="6" s="1"/>
  <c r="FK14" i="1"/>
  <c r="BC14" i="6" s="1"/>
  <c r="AD9" i="1"/>
  <c r="CN53" i="1"/>
  <c r="EH53" i="1"/>
  <c r="AT5" i="1"/>
  <c r="J5" i="6" s="1"/>
  <c r="AQ9" i="1"/>
  <c r="AD20" i="6" l="1"/>
  <c r="D4" i="7"/>
  <c r="AL56" i="6"/>
  <c r="E5" i="7"/>
  <c r="AL55" i="6"/>
  <c r="E4" i="7"/>
  <c r="X57" i="6"/>
  <c r="D6" i="7"/>
  <c r="X56" i="6"/>
  <c r="D5" i="7"/>
  <c r="AT52" i="6"/>
  <c r="T54" i="6"/>
  <c r="AD36" i="6"/>
  <c r="BH14" i="6"/>
  <c r="FJ9" i="1"/>
  <c r="BB5" i="6"/>
  <c r="AO57" i="6"/>
  <c r="EK53" i="1"/>
  <c r="AO53" i="6" s="1"/>
  <c r="E42" i="7" s="1"/>
  <c r="AO20" i="6"/>
  <c r="AT20" i="6" s="1"/>
  <c r="BH10" i="6"/>
  <c r="BK10" i="6"/>
  <c r="BJ10" i="6"/>
  <c r="BH11" i="6"/>
  <c r="BK11" i="6"/>
  <c r="BI11" i="6"/>
  <c r="BJ11" i="6"/>
  <c r="BH25" i="6"/>
  <c r="BK25" i="6"/>
  <c r="BI25" i="6"/>
  <c r="BJ25" i="6"/>
  <c r="AC20" i="6"/>
  <c r="AF20" i="6"/>
  <c r="AE20" i="6"/>
  <c r="X55" i="6"/>
  <c r="BH46" i="6"/>
  <c r="BK46" i="6"/>
  <c r="BJ46" i="6"/>
  <c r="BI46" i="6"/>
  <c r="AT30" i="6"/>
  <c r="AO56" i="6"/>
  <c r="AF25" i="6"/>
  <c r="BH17" i="6"/>
  <c r="BK17" i="6"/>
  <c r="BI17" i="6"/>
  <c r="BJ17" i="6"/>
  <c r="BH7" i="6"/>
  <c r="BK7" i="6"/>
  <c r="BJ7" i="6"/>
  <c r="BI7" i="6"/>
  <c r="BJ14" i="6"/>
  <c r="EL53" i="1"/>
  <c r="AL53" i="6"/>
  <c r="E39" i="7" s="1"/>
  <c r="AQ20" i="6"/>
  <c r="AR20" i="6"/>
  <c r="AS20" i="6"/>
  <c r="CQ53" i="1"/>
  <c r="AA53" i="6" s="1"/>
  <c r="D42" i="7" s="1"/>
  <c r="AA36" i="6"/>
  <c r="AA56" i="6" s="1"/>
  <c r="AQ36" i="6"/>
  <c r="AR36" i="6"/>
  <c r="AT36" i="6"/>
  <c r="AS36" i="6"/>
  <c r="BH19" i="6"/>
  <c r="CR53" i="1"/>
  <c r="X53" i="6"/>
  <c r="D39" i="7" s="1"/>
  <c r="FP36" i="1"/>
  <c r="BC36" i="6"/>
  <c r="BI14" i="6"/>
  <c r="BH8" i="6"/>
  <c r="BK8" i="6"/>
  <c r="BJ8" i="6"/>
  <c r="BI8" i="6"/>
  <c r="AC52" i="6"/>
  <c r="AF52" i="6"/>
  <c r="AD52" i="6"/>
  <c r="AE52" i="6"/>
  <c r="AC36" i="6"/>
  <c r="AF36" i="6"/>
  <c r="AE36" i="6"/>
  <c r="BH16" i="6"/>
  <c r="BK16" i="6"/>
  <c r="BI16" i="6"/>
  <c r="BJ16" i="6"/>
  <c r="AQ52" i="6"/>
  <c r="AL57" i="6"/>
  <c r="AS52" i="6"/>
  <c r="AR52" i="6"/>
  <c r="AA55" i="6"/>
  <c r="AA57" i="6"/>
  <c r="BH15" i="6"/>
  <c r="BK15" i="6"/>
  <c r="BJ15" i="6"/>
  <c r="BI19" i="6"/>
  <c r="BH18" i="6"/>
  <c r="BK18" i="6"/>
  <c r="BI18" i="6"/>
  <c r="BJ18" i="6"/>
  <c r="BH13" i="6"/>
  <c r="BK13" i="6"/>
  <c r="BI13" i="6"/>
  <c r="BJ13" i="6"/>
  <c r="BJ19" i="6"/>
  <c r="FP52" i="1"/>
  <c r="BC52" i="6"/>
  <c r="C57" i="7" s="1"/>
  <c r="BH30" i="6"/>
  <c r="BK30" i="6"/>
  <c r="BI30" i="6"/>
  <c r="BJ30" i="6"/>
  <c r="BH12" i="6"/>
  <c r="BK12" i="6"/>
  <c r="BI12" i="6"/>
  <c r="BJ12" i="6"/>
  <c r="Q5" i="6"/>
  <c r="O5" i="6"/>
  <c r="AQ20" i="1"/>
  <c r="H9" i="6"/>
  <c r="AD20" i="1"/>
  <c r="F9" i="6"/>
  <c r="R19" i="6"/>
  <c r="Q19" i="6"/>
  <c r="P19" i="6"/>
  <c r="FI54" i="1"/>
  <c r="R36" i="6"/>
  <c r="AS20" i="1"/>
  <c r="I9" i="6"/>
  <c r="R14" i="6"/>
  <c r="Q14" i="6"/>
  <c r="P14" i="6"/>
  <c r="P5" i="6"/>
  <c r="FO36" i="1"/>
  <c r="FO52" i="1"/>
  <c r="FO53" i="1" s="1"/>
  <c r="AW5" i="1"/>
  <c r="M5" i="6" s="1"/>
  <c r="FK5" i="1"/>
  <c r="FO14" i="1"/>
  <c r="FP14" i="1"/>
  <c r="FO19" i="1"/>
  <c r="FP19" i="1"/>
  <c r="FH9" i="1"/>
  <c r="BA9" i="6" s="1"/>
  <c r="FN52" i="1"/>
  <c r="BF52" i="6" s="1"/>
  <c r="BF57" i="6" s="1"/>
  <c r="FN36" i="1"/>
  <c r="BF36" i="6" s="1"/>
  <c r="BF56" i="6" s="1"/>
  <c r="FN14" i="1"/>
  <c r="BF14" i="6" s="1"/>
  <c r="BK14" i="6" s="1"/>
  <c r="FN19" i="1"/>
  <c r="BF19" i="6" s="1"/>
  <c r="BK19" i="6" s="1"/>
  <c r="AT9" i="1"/>
  <c r="EY9" i="1"/>
  <c r="AW9" i="6" s="1"/>
  <c r="AX5" i="1"/>
  <c r="AD53" i="6" l="1"/>
  <c r="F5" i="7"/>
  <c r="C56" i="7"/>
  <c r="AL54" i="6"/>
  <c r="E7" i="7"/>
  <c r="E25" i="7"/>
  <c r="BC57" i="6"/>
  <c r="F6" i="7"/>
  <c r="X54" i="6"/>
  <c r="D7" i="7"/>
  <c r="J7" i="7" s="1"/>
  <c r="D25" i="7"/>
  <c r="AO55" i="6"/>
  <c r="AO54" i="6"/>
  <c r="AA54" i="6"/>
  <c r="BH52" i="6"/>
  <c r="E57" i="7" s="1"/>
  <c r="I57" i="7" s="1"/>
  <c r="BK52" i="6"/>
  <c r="BJ52" i="6"/>
  <c r="BI52" i="6"/>
  <c r="BH36" i="6"/>
  <c r="E56" i="7" s="1"/>
  <c r="BK36" i="6"/>
  <c r="BI36" i="6"/>
  <c r="BJ36" i="6"/>
  <c r="AQ53" i="6"/>
  <c r="AR53" i="6"/>
  <c r="AS53" i="6"/>
  <c r="AT53" i="6"/>
  <c r="BC56" i="6"/>
  <c r="FJ20" i="1"/>
  <c r="BB9" i="6"/>
  <c r="FO5" i="1"/>
  <c r="BC5" i="6"/>
  <c r="AE53" i="6"/>
  <c r="AC53" i="6"/>
  <c r="AF53" i="6"/>
  <c r="AQ53" i="1"/>
  <c r="H53" i="6" s="1"/>
  <c r="H20" i="6"/>
  <c r="H55" i="6" s="1"/>
  <c r="AS53" i="1"/>
  <c r="I20" i="6"/>
  <c r="AD53" i="1"/>
  <c r="F53" i="6" s="1"/>
  <c r="C23" i="7" s="1"/>
  <c r="F20" i="6"/>
  <c r="F55" i="6" s="1"/>
  <c r="AT20" i="1"/>
  <c r="J9" i="6"/>
  <c r="R5" i="6"/>
  <c r="FH20" i="1"/>
  <c r="BA20" i="6" s="1"/>
  <c r="BA55" i="6" s="1"/>
  <c r="AW9" i="1"/>
  <c r="FN5" i="1"/>
  <c r="FP5" i="1"/>
  <c r="FK9" i="1"/>
  <c r="AX9" i="1"/>
  <c r="AX20" i="1" s="1"/>
  <c r="EY20" i="1"/>
  <c r="K57" i="7" l="1"/>
  <c r="J57" i="7"/>
  <c r="K56" i="7"/>
  <c r="J56" i="7"/>
  <c r="I56" i="7"/>
  <c r="K25" i="7"/>
  <c r="K22" i="7"/>
  <c r="K24" i="7"/>
  <c r="K23" i="7"/>
  <c r="J25" i="7"/>
  <c r="J22" i="7"/>
  <c r="J24" i="7"/>
  <c r="J23" i="7"/>
  <c r="K7" i="7"/>
  <c r="K6" i="7"/>
  <c r="J5" i="7"/>
  <c r="J4" i="7"/>
  <c r="K5" i="7"/>
  <c r="K4" i="7"/>
  <c r="J6" i="7"/>
  <c r="EY53" i="1"/>
  <c r="AW53" i="6" s="1"/>
  <c r="F23" i="7" s="1"/>
  <c r="AW20" i="6"/>
  <c r="FN9" i="1"/>
  <c r="BF5" i="6"/>
  <c r="FJ53" i="1"/>
  <c r="BB53" i="6" s="1"/>
  <c r="BB20" i="6"/>
  <c r="BH5" i="6"/>
  <c r="BI5" i="6"/>
  <c r="BJ5" i="6"/>
  <c r="FK20" i="1"/>
  <c r="FP20" i="1" s="1"/>
  <c r="BC9" i="6"/>
  <c r="Q9" i="6"/>
  <c r="O9" i="6"/>
  <c r="I55" i="6"/>
  <c r="AW20" i="1"/>
  <c r="M9" i="6"/>
  <c r="R9" i="6" s="1"/>
  <c r="I53" i="6"/>
  <c r="I54" i="6" s="1"/>
  <c r="P9" i="6"/>
  <c r="H54" i="6"/>
  <c r="AT53" i="1"/>
  <c r="J53" i="6" s="1"/>
  <c r="C39" i="7" s="1"/>
  <c r="J20" i="6"/>
  <c r="C4" i="7" s="1"/>
  <c r="F54" i="6"/>
  <c r="FO9" i="1"/>
  <c r="FO20" i="1" s="1"/>
  <c r="FH53" i="1"/>
  <c r="BA53" i="6" s="1"/>
  <c r="FP9" i="1"/>
  <c r="BK5" i="6" l="1"/>
  <c r="C25" i="7"/>
  <c r="C7" i="7"/>
  <c r="FJ54" i="1"/>
  <c r="BB54" i="6"/>
  <c r="BH9" i="6"/>
  <c r="BI9" i="6"/>
  <c r="BB55" i="6"/>
  <c r="BJ9" i="6"/>
  <c r="FK53" i="1"/>
  <c r="BC53" i="6" s="1"/>
  <c r="BC20" i="6"/>
  <c r="FN20" i="1"/>
  <c r="BF9" i="6"/>
  <c r="BK9" i="6" s="1"/>
  <c r="AW54" i="6"/>
  <c r="AW55" i="6"/>
  <c r="BA54" i="6"/>
  <c r="P53" i="6"/>
  <c r="O53" i="6"/>
  <c r="J55" i="6"/>
  <c r="O20" i="6"/>
  <c r="P20" i="6"/>
  <c r="Q53" i="6"/>
  <c r="J54" i="6"/>
  <c r="AW53" i="1"/>
  <c r="M20" i="6"/>
  <c r="M55" i="6" s="1"/>
  <c r="Q20" i="6"/>
  <c r="FH54" i="1"/>
  <c r="BI20" i="6" l="1"/>
  <c r="C55" i="7"/>
  <c r="F39" i="7"/>
  <c r="C58" i="7"/>
  <c r="I25" i="7"/>
  <c r="I22" i="7"/>
  <c r="I24" i="7"/>
  <c r="I23" i="7"/>
  <c r="I7" i="7"/>
  <c r="I5" i="7"/>
  <c r="I6" i="7"/>
  <c r="I4" i="7"/>
  <c r="BC55" i="6"/>
  <c r="F4" i="7"/>
  <c r="BI53" i="6"/>
  <c r="F25" i="7"/>
  <c r="F7" i="7"/>
  <c r="FN53" i="1"/>
  <c r="BF53" i="6" s="1"/>
  <c r="F42" i="7" s="1"/>
  <c r="BF20" i="6"/>
  <c r="BK20" i="6" s="1"/>
  <c r="FP53" i="1"/>
  <c r="FK54" i="1"/>
  <c r="BC54" i="6"/>
  <c r="BH20" i="6"/>
  <c r="E55" i="7" s="1"/>
  <c r="BJ20" i="6"/>
  <c r="BH53" i="6"/>
  <c r="E58" i="7" s="1"/>
  <c r="BJ53" i="6"/>
  <c r="M53" i="6"/>
  <c r="C42" i="7" s="1"/>
  <c r="R20" i="6"/>
  <c r="BF55" i="6" l="1"/>
  <c r="K58" i="7"/>
  <c r="J58" i="7"/>
  <c r="I42" i="7"/>
  <c r="I58" i="7"/>
  <c r="J55" i="7"/>
  <c r="K55" i="7"/>
  <c r="L39" i="7"/>
  <c r="J41" i="7"/>
  <c r="I40" i="7"/>
  <c r="I41" i="7"/>
  <c r="K41" i="7"/>
  <c r="J40" i="7"/>
  <c r="K40" i="7"/>
  <c r="L41" i="7"/>
  <c r="L40" i="7"/>
  <c r="J39" i="7"/>
  <c r="J42" i="7"/>
  <c r="K39" i="7"/>
  <c r="K42" i="7"/>
  <c r="I39" i="7"/>
  <c r="L42" i="7"/>
  <c r="I55" i="7"/>
  <c r="L25" i="7"/>
  <c r="L22" i="7"/>
  <c r="L24" i="7"/>
  <c r="L23" i="7"/>
  <c r="L4" i="7"/>
  <c r="L7" i="7"/>
  <c r="L5" i="7"/>
  <c r="L6" i="7"/>
  <c r="BK53" i="6"/>
  <c r="R53" i="6"/>
  <c r="FN54" i="1"/>
  <c r="BF54" i="6"/>
  <c r="M54" i="6"/>
</calcChain>
</file>

<file path=xl/sharedStrings.xml><?xml version="1.0" encoding="utf-8"?>
<sst xmlns="http://schemas.openxmlformats.org/spreadsheetml/2006/main" count="649" uniqueCount="235">
  <si>
    <t>Salary Category</t>
  </si>
  <si>
    <t>Average Monthly Salary Gross</t>
  </si>
  <si>
    <t>Average Monthly Allowances Gross</t>
  </si>
  <si>
    <t>C1</t>
  </si>
  <si>
    <t>C2</t>
  </si>
  <si>
    <t>C3</t>
  </si>
  <si>
    <t>C4</t>
  </si>
  <si>
    <t>C5</t>
  </si>
  <si>
    <t>Other</t>
  </si>
  <si>
    <t>Participants per event</t>
  </si>
  <si>
    <t>Days per event</t>
  </si>
  <si>
    <t>Overnights per participant</t>
  </si>
  <si>
    <t>Accommodation EUR</t>
  </si>
  <si>
    <t>Meal &amp; refreshment per participant per day EUR</t>
  </si>
  <si>
    <t>Rent of training premises per day EUR</t>
  </si>
  <si>
    <t>Events (meetings, workshops, trainings, conferences, seminars)</t>
  </si>
  <si>
    <t>Meal &amp; Refreshment EUR</t>
  </si>
  <si>
    <t>P</t>
  </si>
  <si>
    <t>Study Tours</t>
  </si>
  <si>
    <t>Air Ticket</t>
  </si>
  <si>
    <t>Accommodation per participant per day EUR</t>
  </si>
  <si>
    <t>Per Diem per participant per day (includes accommodation, meals, incidentals) EUR</t>
  </si>
  <si>
    <t>Days per study tour</t>
  </si>
  <si>
    <t>Participants per study tour</t>
  </si>
  <si>
    <t>Experts</t>
  </si>
  <si>
    <t>National expert days</t>
  </si>
  <si>
    <t>International expert days</t>
  </si>
  <si>
    <t>Salaries and Allowances</t>
  </si>
  <si>
    <t>Capital Items</t>
  </si>
  <si>
    <t>Software EUR</t>
  </si>
  <si>
    <t>Buildings EUR</t>
  </si>
  <si>
    <t>Contingencies / Other</t>
  </si>
  <si>
    <t>Notes</t>
  </si>
  <si>
    <t>International EUR</t>
  </si>
  <si>
    <t>National EUR</t>
  </si>
  <si>
    <t>Incremental Overheads EUR</t>
  </si>
  <si>
    <t>Software</t>
  </si>
  <si>
    <t>Contract Type (P-permanent, T-temporary)</t>
  </si>
  <si>
    <t>Months</t>
  </si>
  <si>
    <t>Positions</t>
  </si>
  <si>
    <t>Events</t>
  </si>
  <si>
    <t>Rent of training space EUR</t>
  </si>
  <si>
    <t>Study tours</t>
  </si>
  <si>
    <t>Computers</t>
  </si>
  <si>
    <t>Vehicles</t>
  </si>
  <si>
    <t>5=2*3 (for 1)</t>
  </si>
  <si>
    <t>Other Recurrent Costs</t>
  </si>
  <si>
    <t>Total</t>
  </si>
  <si>
    <t>ctrl</t>
  </si>
  <si>
    <t>Objective</t>
  </si>
  <si>
    <t>Add as needed</t>
  </si>
  <si>
    <t>Activity</t>
  </si>
  <si>
    <t>Output</t>
  </si>
  <si>
    <t>1.1.1. (name)</t>
  </si>
  <si>
    <t>1.1.2. (name)</t>
  </si>
  <si>
    <t>1.1.3. (name)</t>
  </si>
  <si>
    <t>1.1. (name)</t>
  </si>
  <si>
    <t>1. (name)</t>
  </si>
  <si>
    <t>1.2. (name)</t>
  </si>
  <si>
    <t>1.3. (name)</t>
  </si>
  <si>
    <t>Subtotal 1.1.</t>
  </si>
  <si>
    <t>Subtotal 1.2.</t>
  </si>
  <si>
    <t>Subtotal 1.3.</t>
  </si>
  <si>
    <t>Subtotal 1.</t>
  </si>
  <si>
    <t>2. (name)</t>
  </si>
  <si>
    <t>2.2. (name)</t>
  </si>
  <si>
    <t>2.2.2. (name)</t>
  </si>
  <si>
    <t>2.2.3. (name)</t>
  </si>
  <si>
    <t>Subtotal 2.2.</t>
  </si>
  <si>
    <t>2.3. (name)</t>
  </si>
  <si>
    <t>Subtotal 2.3.</t>
  </si>
  <si>
    <t>Subtotal 2.</t>
  </si>
  <si>
    <t>2.1. (name)</t>
  </si>
  <si>
    <t>2.1.2. (name)</t>
  </si>
  <si>
    <t>2.1.3. (name)</t>
  </si>
  <si>
    <t>Subtotal 2.1.</t>
  </si>
  <si>
    <t>2.2.1. (name)</t>
  </si>
  <si>
    <t>2.3.1. (name)</t>
  </si>
  <si>
    <t>2.3.2. (name)</t>
  </si>
  <si>
    <t>2.3.3. (name)</t>
  </si>
  <si>
    <t>3. (name)</t>
  </si>
  <si>
    <t>3.3. (name)</t>
  </si>
  <si>
    <t>3.3.3. (name)</t>
  </si>
  <si>
    <t>3.3.2. (name)</t>
  </si>
  <si>
    <t>Subtotal 3.3.</t>
  </si>
  <si>
    <t>3.2. (name)</t>
  </si>
  <si>
    <t>Subtotal 3.2.</t>
  </si>
  <si>
    <t>Subtotal 3.</t>
  </si>
  <si>
    <t>3.1. (name)</t>
  </si>
  <si>
    <t>3.1.1. (name)</t>
  </si>
  <si>
    <t>3.1.2. (name)</t>
  </si>
  <si>
    <t>3.1.3. (name)</t>
  </si>
  <si>
    <t>Subtotal 3.1.</t>
  </si>
  <si>
    <t>3.2.1. (name)</t>
  </si>
  <si>
    <t>3.2.2. (name)</t>
  </si>
  <si>
    <t>3.2.3. (name)</t>
  </si>
  <si>
    <t>3.3.1. (name)</t>
  </si>
  <si>
    <t>Other Contractual Services</t>
  </si>
  <si>
    <t>Recurrent materials &amp; Services</t>
  </si>
  <si>
    <t>Total Materials and Services</t>
  </si>
  <si>
    <t>Total Capital Items</t>
  </si>
  <si>
    <t>Total Incremental Costs</t>
  </si>
  <si>
    <t>T</t>
  </si>
  <si>
    <t>Equipment</t>
  </si>
  <si>
    <t>Computers EUR</t>
  </si>
  <si>
    <t>Vehicles EUR</t>
  </si>
  <si>
    <t>Computer Units</t>
  </si>
  <si>
    <t>Office Equipment Units</t>
  </si>
  <si>
    <t>Office Equipment EUR</t>
  </si>
  <si>
    <t>Vehicle Units</t>
  </si>
  <si>
    <t>TOTALS</t>
  </si>
  <si>
    <t>Budget</t>
  </si>
  <si>
    <t>Gap</t>
  </si>
  <si>
    <t>Office Equipment</t>
  </si>
  <si>
    <t>Buildings</t>
  </si>
  <si>
    <t>31=28*SC</t>
  </si>
  <si>
    <t>32=29*SC</t>
  </si>
  <si>
    <t>Computer unit cost EUR</t>
  </si>
  <si>
    <t>Vehicle unit cost EUR</t>
  </si>
  <si>
    <t>Incremental Overheads</t>
  </si>
  <si>
    <t>Year 1</t>
  </si>
  <si>
    <t>Year 2</t>
  </si>
  <si>
    <t>Year 3</t>
  </si>
  <si>
    <t>TOTAL</t>
  </si>
  <si>
    <t>S (5)</t>
  </si>
  <si>
    <t>S (11)</t>
  </si>
  <si>
    <t>S (12)</t>
  </si>
  <si>
    <t>S (13)</t>
  </si>
  <si>
    <t>S (14)</t>
  </si>
  <si>
    <t>S (22)</t>
  </si>
  <si>
    <t>S (23)</t>
  </si>
  <si>
    <t>S (24)</t>
  </si>
  <si>
    <t>S (25)</t>
  </si>
  <si>
    <t>S (26)</t>
  </si>
  <si>
    <t>S (31)</t>
  </si>
  <si>
    <t>S (32)</t>
  </si>
  <si>
    <t>S (33)</t>
  </si>
  <si>
    <t>S (34)</t>
  </si>
  <si>
    <t>S (35)</t>
  </si>
  <si>
    <t>S (36)</t>
  </si>
  <si>
    <t>S (39)</t>
  </si>
  <si>
    <t>S (40)</t>
  </si>
  <si>
    <t>S (41)</t>
  </si>
  <si>
    <t>S (42)</t>
  </si>
  <si>
    <t>S (43)</t>
  </si>
  <si>
    <t>S (44)</t>
  </si>
  <si>
    <t>YEAR 1</t>
  </si>
  <si>
    <t>Start</t>
  </si>
  <si>
    <t>End</t>
  </si>
  <si>
    <t>Staff engaged</t>
  </si>
  <si>
    <t>Weeks per staff</t>
  </si>
  <si>
    <t>Total work weeks</t>
  </si>
  <si>
    <t>3=1*2</t>
  </si>
  <si>
    <t>5=3*4</t>
  </si>
  <si>
    <t>7=5+6</t>
  </si>
  <si>
    <t>Total Year 2</t>
  </si>
  <si>
    <t>Total Year 1</t>
  </si>
  <si>
    <t>Total Year 3</t>
  </si>
  <si>
    <t>YEAR 2</t>
  </si>
  <si>
    <t>YEAR 3</t>
  </si>
  <si>
    <t xml:space="preserve">Other relevant overheads </t>
  </si>
  <si>
    <t>Average  gross weekly salary and allowances per staff EUR</t>
  </si>
  <si>
    <t>Total staff cost EUR</t>
  </si>
  <si>
    <t>Total Costs</t>
  </si>
  <si>
    <t>S (1)</t>
  </si>
  <si>
    <t>S (3)</t>
  </si>
  <si>
    <t>S (6)</t>
  </si>
  <si>
    <t>S (7)</t>
  </si>
  <si>
    <t xml:space="preserve">Other relevant overheads as a % of staff costs (enter %  below): </t>
  </si>
  <si>
    <t>6= % of (5)</t>
  </si>
  <si>
    <t>Responsible Institution: ___________________________</t>
  </si>
  <si>
    <t>Q1 Y1</t>
  </si>
  <si>
    <t>Q4 Y1</t>
  </si>
  <si>
    <t>Q2 Y2</t>
  </si>
  <si>
    <t>Q3 Y3</t>
  </si>
  <si>
    <t>Materials and Services and Contingencies</t>
  </si>
  <si>
    <t>One-time Costs</t>
  </si>
  <si>
    <t>Recurrent Costs</t>
  </si>
  <si>
    <t>Full Costs</t>
  </si>
  <si>
    <t>Salaries</t>
  </si>
  <si>
    <t>Existing Costs</t>
  </si>
  <si>
    <t>6=1+2+3=4+5</t>
  </si>
  <si>
    <t>9=7+8-6</t>
  </si>
  <si>
    <t>11=6+10</t>
  </si>
  <si>
    <t>Salaries of additional permanent staff</t>
  </si>
  <si>
    <t>Funded from Budget</t>
  </si>
  <si>
    <t>Funded by Donors</t>
  </si>
  <si>
    <t>Funding Gap</t>
  </si>
  <si>
    <t>S (2)</t>
  </si>
  <si>
    <t>S (4)</t>
  </si>
  <si>
    <t>S (8)</t>
  </si>
  <si>
    <t>S (9)</t>
  </si>
  <si>
    <t>S (10)</t>
  </si>
  <si>
    <t>Objective 1</t>
  </si>
  <si>
    <t>Objective 2</t>
  </si>
  <si>
    <t>Objective 3</t>
  </si>
  <si>
    <t>Donor</t>
  </si>
  <si>
    <t xml:space="preserve">Incremental Cost by Objective and by Year
</t>
  </si>
  <si>
    <t xml:space="preserve">Incremental Cost by Line Item and by Year
</t>
  </si>
  <si>
    <t>Materials and Services &amp; Conting.</t>
  </si>
  <si>
    <t>Incremental Costs</t>
  </si>
  <si>
    <t>Incremental Cost</t>
  </si>
  <si>
    <t>Existing Cost</t>
  </si>
  <si>
    <t>Funding Sources and Gap</t>
  </si>
  <si>
    <t>Experts' Fees</t>
  </si>
  <si>
    <t>Office equipment (furtniture or stationary) unit cost EUR</t>
  </si>
  <si>
    <t>Incremental overheads resulting from new employment (% of salary and allowances costs):</t>
  </si>
  <si>
    <t>Contract Type</t>
  </si>
  <si>
    <t>Software licenses, building, vehicles&amp; equipment maintenance EUR</t>
  </si>
  <si>
    <t>Software licenses, building, vehicles&amp; equipment maintenance</t>
  </si>
  <si>
    <t>Travel EUR</t>
  </si>
  <si>
    <t>10=6*8*SC</t>
  </si>
  <si>
    <t>11=6*7*8*SC</t>
  </si>
  <si>
    <t>12=6*8*9*SC</t>
  </si>
  <si>
    <t>13=6*7*SC</t>
  </si>
  <si>
    <t>14=10+11+12+13</t>
  </si>
  <si>
    <t>18=15*(17*SC+16*17*SC)</t>
  </si>
  <si>
    <t>21=(19*SC+20*SC)</t>
  </si>
  <si>
    <t>24=5*(st. %)</t>
  </si>
  <si>
    <t>25=23+24</t>
  </si>
  <si>
    <t>26=14+18+21+22+25</t>
  </si>
  <si>
    <t>30=27*SC</t>
  </si>
  <si>
    <t>35=30+31+32 +33+34</t>
  </si>
  <si>
    <t>One-off costs</t>
  </si>
  <si>
    <t>38= 5 (if 4=T)+14+18 +21+22+35+36</t>
  </si>
  <si>
    <t>39=5 (if 4=P)</t>
  </si>
  <si>
    <t>40=25</t>
  </si>
  <si>
    <t>41=38+39+40</t>
  </si>
  <si>
    <t>44=42+43-41</t>
  </si>
  <si>
    <t>S (18)</t>
  </si>
  <si>
    <t>S (21)</t>
  </si>
  <si>
    <t>S (30)</t>
  </si>
  <si>
    <t>S (38)</t>
  </si>
  <si>
    <t>Travel per participant per event EUR</t>
  </si>
  <si>
    <r>
      <t xml:space="preserve">Incremental vs Existing Costs </t>
    </r>
    <r>
      <rPr>
        <b/>
        <i/>
        <sz val="11"/>
        <color theme="1"/>
        <rFont val="Calibri"/>
        <family val="2"/>
        <scheme val="minor"/>
      </rPr>
      <t>(only if full costing is done)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</si>
</sst>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_);_(* \(#,##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0"/>
      <color theme="2" tint="-0.249977111117893"/>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0"/>
      <color theme="0" tint="-0.249977111117893"/>
      <name val="Calibri"/>
      <family val="2"/>
      <scheme val="minor"/>
    </font>
    <font>
      <i/>
      <sz val="10"/>
      <color theme="1"/>
      <name val="Calibri"/>
      <family val="2"/>
      <scheme val="minor"/>
    </font>
    <font>
      <sz val="8"/>
      <color theme="1"/>
      <name val="Calibri"/>
      <family val="2"/>
      <scheme val="minor"/>
    </font>
    <font>
      <sz val="8"/>
      <name val="Calibri"/>
      <family val="2"/>
      <scheme val="minor"/>
    </font>
    <font>
      <sz val="8"/>
      <color theme="2" tint="-0.249977111117893"/>
      <name val="Calibri"/>
      <family val="2"/>
      <scheme val="minor"/>
    </font>
    <font>
      <sz val="8"/>
      <name val="Symbol"/>
      <family val="1"/>
      <charset val="2"/>
    </font>
    <font>
      <sz val="9"/>
      <name val="Symbol"/>
      <family val="1"/>
      <charset val="2"/>
    </font>
    <font>
      <sz val="8"/>
      <color theme="2" tint="-9.9978637043366805E-2"/>
      <name val="Calibri"/>
      <family val="2"/>
      <scheme val="minor"/>
    </font>
    <font>
      <b/>
      <sz val="8"/>
      <color theme="2" tint="-9.9978637043366805E-2"/>
      <name val="Calibri"/>
      <family val="2"/>
      <scheme val="minor"/>
    </font>
    <font>
      <b/>
      <sz val="11"/>
      <name val="Calibri"/>
      <family val="2"/>
      <scheme val="minor"/>
    </font>
    <font>
      <b/>
      <i/>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2">
    <xf numFmtId="0" fontId="0" fillId="0" borderId="0" xfId="0"/>
    <xf numFmtId="0" fontId="2" fillId="0" borderId="0" xfId="0" applyFont="1"/>
    <xf numFmtId="0" fontId="0" fillId="4" borderId="0" xfId="0" applyFill="1"/>
    <xf numFmtId="0" fontId="0" fillId="2" borderId="1" xfId="0" applyFill="1" applyBorder="1" applyAlignment="1">
      <alignment horizontal="center"/>
    </xf>
    <xf numFmtId="0" fontId="0" fillId="4" borderId="0" xfId="0" applyFill="1" applyBorder="1" applyAlignment="1">
      <alignment horizontal="center"/>
    </xf>
    <xf numFmtId="164" fontId="0" fillId="2" borderId="1" xfId="1" applyNumberFormat="1" applyFont="1" applyFill="1" applyBorder="1"/>
    <xf numFmtId="164" fontId="0" fillId="2" borderId="1" xfId="1" applyNumberFormat="1" applyFont="1" applyFill="1" applyBorder="1" applyAlignment="1">
      <alignment horizontal="center"/>
    </xf>
    <xf numFmtId="0" fontId="0" fillId="5" borderId="1" xfId="0" applyFill="1" applyBorder="1" applyAlignment="1">
      <alignment horizontal="center" vertical="top" wrapText="1"/>
    </xf>
    <xf numFmtId="9" fontId="0" fillId="2" borderId="4" xfId="2" applyFont="1" applyFill="1" applyBorder="1" applyAlignment="1">
      <alignment horizontal="center"/>
    </xf>
    <xf numFmtId="164" fontId="0" fillId="2" borderId="4" xfId="1" applyNumberFormat="1" applyFont="1" applyFill="1" applyBorder="1" applyAlignment="1"/>
    <xf numFmtId="0" fontId="4" fillId="0" borderId="0" xfId="0" applyFont="1" applyAlignment="1">
      <alignment horizontal="center"/>
    </xf>
    <xf numFmtId="0" fontId="4" fillId="3" borderId="1" xfId="0" applyFont="1" applyFill="1" applyBorder="1" applyAlignment="1">
      <alignment horizontal="center" vertical="top" wrapText="1"/>
    </xf>
    <xf numFmtId="0" fontId="4" fillId="3" borderId="4" xfId="0" applyFont="1" applyFill="1" applyBorder="1" applyAlignment="1">
      <alignment horizontal="left" vertical="center" wrapText="1"/>
    </xf>
    <xf numFmtId="0" fontId="4" fillId="8" borderId="1" xfId="0" applyFont="1" applyFill="1" applyBorder="1" applyAlignment="1">
      <alignment horizontal="center" vertical="top" wrapText="1"/>
    </xf>
    <xf numFmtId="0" fontId="4" fillId="9" borderId="1" xfId="0" applyFont="1" applyFill="1" applyBorder="1" applyAlignment="1">
      <alignment horizontal="center" vertical="top" wrapText="1"/>
    </xf>
    <xf numFmtId="0" fontId="4" fillId="4" borderId="0" xfId="0" applyFont="1" applyFill="1" applyAlignment="1">
      <alignment horizontal="center"/>
    </xf>
    <xf numFmtId="164" fontId="0" fillId="0" borderId="0" xfId="0" applyNumberFormat="1"/>
    <xf numFmtId="0" fontId="5" fillId="4" borderId="0" xfId="0" applyFont="1" applyFill="1"/>
    <xf numFmtId="0" fontId="5" fillId="4" borderId="0" xfId="0" applyFont="1" applyFill="1" applyBorder="1" applyAlignment="1">
      <alignment horizontal="center" vertical="center" wrapText="1"/>
    </xf>
    <xf numFmtId="164" fontId="5" fillId="4" borderId="0" xfId="0" applyNumberFormat="1" applyFont="1" applyFill="1"/>
    <xf numFmtId="0" fontId="6" fillId="4" borderId="0" xfId="0" applyFont="1" applyFill="1"/>
    <xf numFmtId="0" fontId="6" fillId="4" borderId="0" xfId="0" applyFont="1" applyFill="1" applyAlignment="1">
      <alignment horizontal="left"/>
    </xf>
    <xf numFmtId="0" fontId="6" fillId="4" borderId="0" xfId="0" applyFont="1" applyFill="1" applyAlignment="1">
      <alignment horizontal="center"/>
    </xf>
    <xf numFmtId="0" fontId="7" fillId="4" borderId="0" xfId="0" applyFont="1" applyFill="1"/>
    <xf numFmtId="0" fontId="6" fillId="4" borderId="0" xfId="0" applyFont="1" applyFill="1" applyBorder="1"/>
    <xf numFmtId="0" fontId="8" fillId="4" borderId="0" xfId="0" applyFont="1" applyFill="1"/>
    <xf numFmtId="0" fontId="6" fillId="4" borderId="0" xfId="0" applyFont="1" applyFill="1" applyBorder="1" applyAlignment="1">
      <alignment vertical="center" wrapText="1"/>
    </xf>
    <xf numFmtId="0" fontId="6" fillId="4" borderId="0" xfId="0" applyFont="1" applyFill="1" applyBorder="1" applyAlignment="1">
      <alignment vertical="center"/>
    </xf>
    <xf numFmtId="0" fontId="6" fillId="0" borderId="0" xfId="0" applyFont="1"/>
    <xf numFmtId="0" fontId="5" fillId="4" borderId="0" xfId="0" applyFont="1" applyFill="1" applyBorder="1" applyAlignment="1">
      <alignment horizontal="center" vertical="top" wrapText="1"/>
    </xf>
    <xf numFmtId="0" fontId="6" fillId="4"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0" borderId="0" xfId="0" applyFont="1" applyAlignment="1">
      <alignment horizontal="center"/>
    </xf>
    <xf numFmtId="0" fontId="6" fillId="0" borderId="6" xfId="0" applyFont="1" applyBorder="1"/>
    <xf numFmtId="0" fontId="6" fillId="4" borderId="1" xfId="0" applyFont="1" applyFill="1" applyBorder="1"/>
    <xf numFmtId="0" fontId="6" fillId="4" borderId="1" xfId="0" applyFont="1" applyFill="1" applyBorder="1" applyAlignment="1">
      <alignment horizontal="center"/>
    </xf>
    <xf numFmtId="164" fontId="6" fillId="3" borderId="1" xfId="1" applyNumberFormat="1" applyFont="1" applyFill="1" applyBorder="1" applyAlignment="1">
      <alignment horizontal="center"/>
    </xf>
    <xf numFmtId="164" fontId="6" fillId="4" borderId="1" xfId="1" applyNumberFormat="1" applyFont="1" applyFill="1" applyBorder="1" applyAlignment="1">
      <alignment horizontal="center"/>
    </xf>
    <xf numFmtId="164" fontId="6" fillId="3" borderId="1" xfId="1" applyNumberFormat="1" applyFont="1" applyFill="1" applyBorder="1"/>
    <xf numFmtId="164" fontId="6" fillId="0" borderId="1" xfId="1" applyNumberFormat="1" applyFont="1" applyBorder="1"/>
    <xf numFmtId="164" fontId="6" fillId="0" borderId="1" xfId="1" applyNumberFormat="1" applyFont="1" applyFill="1" applyBorder="1"/>
    <xf numFmtId="164" fontId="6" fillId="4" borderId="1" xfId="1" applyNumberFormat="1" applyFont="1" applyFill="1" applyBorder="1"/>
    <xf numFmtId="164" fontId="7" fillId="4" borderId="1" xfId="0" applyNumberFormat="1" applyFont="1" applyFill="1" applyBorder="1"/>
    <xf numFmtId="41" fontId="7" fillId="3" borderId="1" xfId="0" applyNumberFormat="1" applyFont="1" applyFill="1" applyBorder="1"/>
    <xf numFmtId="164" fontId="6" fillId="8" borderId="1" xfId="1" applyNumberFormat="1" applyFont="1" applyFill="1" applyBorder="1" applyAlignment="1">
      <alignment horizontal="center"/>
    </xf>
    <xf numFmtId="164" fontId="6" fillId="8" borderId="1" xfId="1" applyNumberFormat="1" applyFont="1" applyFill="1" applyBorder="1"/>
    <xf numFmtId="41" fontId="7" fillId="4" borderId="1" xfId="0" applyNumberFormat="1" applyFont="1" applyFill="1" applyBorder="1"/>
    <xf numFmtId="164" fontId="6" fillId="9" borderId="1" xfId="1" applyNumberFormat="1" applyFont="1" applyFill="1" applyBorder="1" applyAlignment="1">
      <alignment horizontal="center"/>
    </xf>
    <xf numFmtId="164" fontId="6" fillId="9" borderId="1" xfId="1" applyNumberFormat="1" applyFont="1" applyFill="1" applyBorder="1"/>
    <xf numFmtId="164" fontId="6" fillId="7" borderId="1" xfId="1" applyNumberFormat="1" applyFont="1" applyFill="1" applyBorder="1" applyAlignment="1">
      <alignment horizontal="center"/>
    </xf>
    <xf numFmtId="164" fontId="6" fillId="4" borderId="8" xfId="1" applyNumberFormat="1" applyFont="1" applyFill="1" applyBorder="1" applyAlignment="1">
      <alignment horizontal="center"/>
    </xf>
    <xf numFmtId="164" fontId="10" fillId="4" borderId="0" xfId="0" applyNumberFormat="1" applyFont="1" applyFill="1"/>
    <xf numFmtId="0" fontId="6" fillId="0" borderId="5" xfId="0" applyFont="1" applyBorder="1"/>
    <xf numFmtId="0" fontId="11" fillId="0" borderId="3" xfId="0" applyFont="1" applyFill="1" applyBorder="1"/>
    <xf numFmtId="0" fontId="6" fillId="3" borderId="1" xfId="0" applyFont="1" applyFill="1" applyBorder="1"/>
    <xf numFmtId="0" fontId="6" fillId="3" borderId="5" xfId="0" applyFont="1" applyFill="1" applyBorder="1"/>
    <xf numFmtId="0" fontId="6" fillId="3" borderId="5" xfId="0" applyFont="1" applyFill="1" applyBorder="1" applyAlignment="1">
      <alignment horizontal="center"/>
    </xf>
    <xf numFmtId="164" fontId="6" fillId="3" borderId="1" xfId="0" applyNumberFormat="1" applyFont="1" applyFill="1" applyBorder="1"/>
    <xf numFmtId="164" fontId="6" fillId="3" borderId="5" xfId="0" applyNumberFormat="1" applyFont="1" applyFill="1" applyBorder="1"/>
    <xf numFmtId="0" fontId="6" fillId="3" borderId="3" xfId="0" applyFont="1" applyFill="1" applyBorder="1"/>
    <xf numFmtId="0" fontId="6" fillId="0" borderId="0" xfId="0" applyFont="1" applyBorder="1"/>
    <xf numFmtId="0" fontId="6" fillId="8" borderId="2" xfId="0" applyFont="1" applyFill="1" applyBorder="1"/>
    <xf numFmtId="0" fontId="6" fillId="8" borderId="5" xfId="0" applyFont="1" applyFill="1" applyBorder="1"/>
    <xf numFmtId="0" fontId="6" fillId="8" borderId="5" xfId="0" applyFont="1" applyFill="1" applyBorder="1" applyAlignment="1">
      <alignment horizontal="center"/>
    </xf>
    <xf numFmtId="164" fontId="6" fillId="8" borderId="1" xfId="0" applyNumberFormat="1" applyFont="1" applyFill="1" applyBorder="1"/>
    <xf numFmtId="164" fontId="6" fillId="8" borderId="5" xfId="0" applyNumberFormat="1" applyFont="1" applyFill="1" applyBorder="1"/>
    <xf numFmtId="0" fontId="6" fillId="8" borderId="3" xfId="0" applyFont="1" applyFill="1" applyBorder="1"/>
    <xf numFmtId="0" fontId="6" fillId="9" borderId="2" xfId="0" applyFont="1" applyFill="1" applyBorder="1"/>
    <xf numFmtId="0" fontId="6" fillId="9" borderId="5" xfId="0" applyFont="1" applyFill="1" applyBorder="1"/>
    <xf numFmtId="0" fontId="6" fillId="9" borderId="5" xfId="0" applyFont="1" applyFill="1" applyBorder="1" applyAlignment="1">
      <alignment horizontal="center"/>
    </xf>
    <xf numFmtId="164" fontId="6" fillId="9" borderId="1" xfId="0" applyNumberFormat="1" applyFont="1" applyFill="1" applyBorder="1"/>
    <xf numFmtId="164" fontId="6" fillId="9" borderId="5" xfId="0" applyNumberFormat="1" applyFont="1" applyFill="1" applyBorder="1"/>
    <xf numFmtId="0" fontId="6" fillId="9" borderId="3" xfId="0" applyFont="1" applyFill="1" applyBorder="1"/>
    <xf numFmtId="164" fontId="6" fillId="7" borderId="1" xfId="1" applyNumberFormat="1" applyFont="1" applyFill="1" applyBorder="1"/>
    <xf numFmtId="164" fontId="6" fillId="7" borderId="5" xfId="1" applyNumberFormat="1" applyFont="1" applyFill="1" applyBorder="1"/>
    <xf numFmtId="164" fontId="6" fillId="4" borderId="0" xfId="1" applyNumberFormat="1" applyFont="1" applyFill="1" applyBorder="1"/>
    <xf numFmtId="164" fontId="6" fillId="7" borderId="1" xfId="0" applyNumberFormat="1" applyFont="1" applyFill="1" applyBorder="1"/>
    <xf numFmtId="0" fontId="8" fillId="3" borderId="1" xfId="0" applyFont="1" applyFill="1" applyBorder="1" applyAlignment="1">
      <alignment horizontal="left"/>
    </xf>
    <xf numFmtId="0" fontId="8" fillId="3" borderId="3" xfId="0" applyFont="1" applyFill="1" applyBorder="1"/>
    <xf numFmtId="0" fontId="8" fillId="3" borderId="5" xfId="0" applyFont="1" applyFill="1" applyBorder="1"/>
    <xf numFmtId="0" fontId="8" fillId="3" borderId="5" xfId="0" applyFont="1" applyFill="1" applyBorder="1" applyAlignment="1">
      <alignment horizontal="center"/>
    </xf>
    <xf numFmtId="164" fontId="8" fillId="3" borderId="1" xfId="0" applyNumberFormat="1" applyFont="1" applyFill="1" applyBorder="1"/>
    <xf numFmtId="164" fontId="8" fillId="3" borderId="5" xfId="0" applyNumberFormat="1" applyFont="1" applyFill="1" applyBorder="1"/>
    <xf numFmtId="0" fontId="8" fillId="0" borderId="0" xfId="0" applyFont="1"/>
    <xf numFmtId="164" fontId="5" fillId="0" borderId="0" xfId="0" applyNumberFormat="1" applyFont="1"/>
    <xf numFmtId="0" fontId="8" fillId="8" borderId="2" xfId="0" applyFont="1" applyFill="1" applyBorder="1"/>
    <xf numFmtId="0" fontId="8" fillId="8" borderId="5" xfId="0" applyFont="1" applyFill="1" applyBorder="1"/>
    <xf numFmtId="0" fontId="8" fillId="8" borderId="5" xfId="0" applyFont="1" applyFill="1" applyBorder="1" applyAlignment="1">
      <alignment horizontal="center"/>
    </xf>
    <xf numFmtId="164" fontId="8" fillId="8" borderId="1" xfId="0" applyNumberFormat="1" applyFont="1" applyFill="1" applyBorder="1"/>
    <xf numFmtId="164" fontId="8" fillId="8" borderId="5" xfId="0" applyNumberFormat="1" applyFont="1" applyFill="1" applyBorder="1"/>
    <xf numFmtId="0" fontId="8" fillId="8" borderId="3" xfId="0" applyFont="1" applyFill="1" applyBorder="1"/>
    <xf numFmtId="0" fontId="8" fillId="9" borderId="2" xfId="0" applyFont="1" applyFill="1" applyBorder="1"/>
    <xf numFmtId="0" fontId="8" fillId="9" borderId="5" xfId="0" applyFont="1" applyFill="1" applyBorder="1"/>
    <xf numFmtId="0" fontId="8" fillId="9" borderId="5" xfId="0" applyFont="1" applyFill="1" applyBorder="1" applyAlignment="1">
      <alignment horizontal="center"/>
    </xf>
    <xf numFmtId="164" fontId="8" fillId="9" borderId="1" xfId="0" applyNumberFormat="1" applyFont="1" applyFill="1" applyBorder="1"/>
    <xf numFmtId="164" fontId="8" fillId="9" borderId="5" xfId="0" applyNumberFormat="1" applyFont="1" applyFill="1" applyBorder="1"/>
    <xf numFmtId="0" fontId="8" fillId="9" borderId="3" xfId="0" applyFont="1" applyFill="1" applyBorder="1"/>
    <xf numFmtId="164" fontId="8" fillId="7" borderId="1" xfId="1" applyNumberFormat="1" applyFont="1" applyFill="1" applyBorder="1"/>
    <xf numFmtId="164" fontId="8" fillId="7" borderId="5" xfId="1" applyNumberFormat="1" applyFont="1" applyFill="1" applyBorder="1"/>
    <xf numFmtId="164" fontId="8" fillId="4" borderId="0" xfId="1" applyNumberFormat="1" applyFont="1" applyFill="1" applyBorder="1"/>
    <xf numFmtId="164" fontId="8" fillId="7" borderId="1" xfId="0" applyNumberFormat="1" applyFont="1" applyFill="1" applyBorder="1"/>
    <xf numFmtId="0" fontId="8" fillId="3" borderId="9" xfId="0" applyFont="1" applyFill="1" applyBorder="1"/>
    <xf numFmtId="0" fontId="8" fillId="3" borderId="9" xfId="0" applyFont="1" applyFill="1" applyBorder="1" applyAlignment="1">
      <alignment horizontal="center"/>
    </xf>
    <xf numFmtId="164" fontId="8" fillId="3" borderId="7" xfId="0" applyNumberFormat="1" applyFont="1" applyFill="1" applyBorder="1"/>
    <xf numFmtId="164" fontId="8" fillId="3" borderId="9" xfId="0" applyNumberFormat="1" applyFont="1" applyFill="1" applyBorder="1"/>
    <xf numFmtId="0" fontId="8" fillId="3" borderId="11" xfId="0" applyFont="1" applyFill="1" applyBorder="1"/>
    <xf numFmtId="0" fontId="8" fillId="8" borderId="10" xfId="0" applyFont="1" applyFill="1" applyBorder="1"/>
    <xf numFmtId="0" fontId="8" fillId="8" borderId="9" xfId="0" applyFont="1" applyFill="1" applyBorder="1"/>
    <xf numFmtId="0" fontId="8" fillId="8" borderId="9" xfId="0" applyFont="1" applyFill="1" applyBorder="1" applyAlignment="1">
      <alignment horizontal="center"/>
    </xf>
    <xf numFmtId="164" fontId="8" fillId="8" borderId="7" xfId="0" applyNumberFormat="1" applyFont="1" applyFill="1" applyBorder="1"/>
    <xf numFmtId="164" fontId="8" fillId="8" borderId="9" xfId="0" applyNumberFormat="1" applyFont="1" applyFill="1" applyBorder="1"/>
    <xf numFmtId="0" fontId="8" fillId="8" borderId="11" xfId="0" applyFont="1" applyFill="1" applyBorder="1"/>
    <xf numFmtId="0" fontId="8" fillId="9" borderId="10" xfId="0" applyFont="1" applyFill="1" applyBorder="1"/>
    <xf numFmtId="0" fontId="8" fillId="9" borderId="9" xfId="0" applyFont="1" applyFill="1" applyBorder="1"/>
    <xf numFmtId="0" fontId="8" fillId="9" borderId="9" xfId="0" applyFont="1" applyFill="1" applyBorder="1" applyAlignment="1">
      <alignment horizontal="center"/>
    </xf>
    <xf numFmtId="164" fontId="8" fillId="9" borderId="7" xfId="0" applyNumberFormat="1" applyFont="1" applyFill="1" applyBorder="1"/>
    <xf numFmtId="164" fontId="8" fillId="9" borderId="9" xfId="0" applyNumberFormat="1" applyFont="1" applyFill="1" applyBorder="1"/>
    <xf numFmtId="0" fontId="8" fillId="9" borderId="11" xfId="0" applyFont="1" applyFill="1" applyBorder="1"/>
    <xf numFmtId="164" fontId="8" fillId="7" borderId="7" xfId="1" applyNumberFormat="1" applyFont="1" applyFill="1" applyBorder="1"/>
    <xf numFmtId="164" fontId="8" fillId="7" borderId="9" xfId="1" applyNumberFormat="1" applyFont="1" applyFill="1" applyBorder="1"/>
    <xf numFmtId="0" fontId="8" fillId="3" borderId="3" xfId="0" applyFont="1" applyFill="1" applyBorder="1" applyAlignment="1">
      <alignment horizontal="left"/>
    </xf>
    <xf numFmtId="164" fontId="8" fillId="3" borderId="3" xfId="0" applyNumberFormat="1" applyFont="1" applyFill="1" applyBorder="1"/>
    <xf numFmtId="164" fontId="8" fillId="8" borderId="3" xfId="0" applyNumberFormat="1" applyFont="1" applyFill="1" applyBorder="1"/>
    <xf numFmtId="164" fontId="8" fillId="9" borderId="3" xfId="0" applyNumberFormat="1" applyFont="1" applyFill="1" applyBorder="1"/>
    <xf numFmtId="164" fontId="8" fillId="7" borderId="3" xfId="1" applyNumberFormat="1" applyFont="1" applyFill="1" applyBorder="1"/>
    <xf numFmtId="165" fontId="6" fillId="4" borderId="0" xfId="0" applyNumberFormat="1" applyFont="1" applyFill="1"/>
    <xf numFmtId="164" fontId="6" fillId="4" borderId="0" xfId="0" applyNumberFormat="1" applyFont="1" applyFill="1"/>
    <xf numFmtId="0" fontId="10" fillId="4" borderId="0" xfId="0" applyFont="1" applyFill="1" applyBorder="1" applyAlignment="1">
      <alignment horizontal="center" vertical="center" wrapText="1"/>
    </xf>
    <xf numFmtId="0" fontId="8" fillId="4" borderId="0" xfId="0" applyFont="1" applyFill="1" applyAlignment="1">
      <alignment horizontal="left"/>
    </xf>
    <xf numFmtId="0" fontId="11" fillId="4" borderId="0" xfId="0" applyFont="1" applyFill="1"/>
    <xf numFmtId="0" fontId="11" fillId="4" borderId="0" xfId="0" applyFont="1" applyFill="1" applyAlignment="1">
      <alignment horizontal="left"/>
    </xf>
    <xf numFmtId="0" fontId="6" fillId="0" borderId="0" xfId="0" applyFont="1" applyAlignment="1">
      <alignment horizontal="left"/>
    </xf>
    <xf numFmtId="0" fontId="8" fillId="4" borderId="0" xfId="0" applyFont="1" applyFill="1" applyAlignment="1">
      <alignment horizontal="center"/>
    </xf>
    <xf numFmtId="0" fontId="12" fillId="4" borderId="0" xfId="0" applyFont="1" applyFill="1" applyAlignment="1">
      <alignment horizontal="center"/>
    </xf>
    <xf numFmtId="0" fontId="12" fillId="3" borderId="4" xfId="0" applyFont="1" applyFill="1" applyBorder="1" applyAlignment="1">
      <alignment horizontal="left" vertical="center" wrapText="1"/>
    </xf>
    <xf numFmtId="0" fontId="12" fillId="3" borderId="12"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12" fillId="0" borderId="0" xfId="0" applyFont="1" applyAlignment="1">
      <alignment horizontal="center"/>
    </xf>
    <xf numFmtId="0" fontId="13" fillId="3" borderId="1" xfId="0" applyFont="1" applyFill="1" applyBorder="1" applyAlignment="1">
      <alignment horizontal="center" vertical="top" wrapText="1"/>
    </xf>
    <xf numFmtId="0" fontId="14" fillId="4" borderId="0" xfId="0" applyFont="1" applyFill="1" applyAlignment="1">
      <alignment horizontal="center"/>
    </xf>
    <xf numFmtId="0" fontId="12" fillId="8" borderId="1" xfId="0" applyFont="1" applyFill="1" applyBorder="1" applyAlignment="1">
      <alignment horizontal="center" vertical="top" wrapText="1"/>
    </xf>
    <xf numFmtId="0" fontId="13" fillId="8" borderId="1" xfId="0" applyFont="1" applyFill="1" applyBorder="1" applyAlignment="1">
      <alignment horizontal="center" vertical="top" wrapText="1"/>
    </xf>
    <xf numFmtId="0" fontId="12" fillId="9" borderId="1" xfId="0" applyFont="1" applyFill="1" applyBorder="1" applyAlignment="1">
      <alignment horizontal="center" vertical="top" wrapText="1"/>
    </xf>
    <xf numFmtId="0" fontId="13" fillId="9" borderId="1" xfId="0" applyFont="1" applyFill="1" applyBorder="1" applyAlignment="1">
      <alignment horizontal="center" vertical="top" wrapText="1"/>
    </xf>
    <xf numFmtId="0" fontId="6" fillId="4" borderId="6" xfId="0" applyFont="1" applyFill="1" applyBorder="1"/>
    <xf numFmtId="0" fontId="4" fillId="4" borderId="0" xfId="0" applyFont="1" applyFill="1"/>
    <xf numFmtId="164" fontId="6" fillId="4" borderId="1" xfId="1" applyNumberFormat="1" applyFont="1" applyFill="1" applyBorder="1" applyAlignment="1"/>
    <xf numFmtId="0" fontId="15" fillId="10" borderId="4" xfId="0" applyFont="1" applyFill="1" applyBorder="1" applyAlignment="1">
      <alignment horizontal="center" vertical="top" wrapText="1"/>
    </xf>
    <xf numFmtId="0" fontId="13" fillId="4" borderId="0" xfId="0" applyFont="1" applyFill="1" applyBorder="1" applyAlignment="1">
      <alignment horizontal="center" vertical="center" wrapText="1"/>
    </xf>
    <xf numFmtId="0" fontId="6" fillId="3" borderId="7" xfId="0" applyFont="1" applyFill="1" applyBorder="1" applyAlignment="1">
      <alignment horizontal="center" vertical="top" wrapText="1"/>
    </xf>
    <xf numFmtId="164" fontId="6" fillId="3" borderId="4" xfId="1" applyNumberFormat="1" applyFont="1" applyFill="1" applyBorder="1"/>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15" xfId="0" applyFont="1" applyFill="1" applyBorder="1" applyAlignment="1">
      <alignment horizontal="center" vertical="top" wrapText="1"/>
    </xf>
    <xf numFmtId="0" fontId="6" fillId="3" borderId="12" xfId="0" applyFont="1" applyFill="1" applyBorder="1" applyAlignment="1">
      <alignment horizontal="center" vertical="top" wrapText="1"/>
    </xf>
    <xf numFmtId="0" fontId="4" fillId="3" borderId="12" xfId="0" applyFont="1" applyFill="1" applyBorder="1" applyAlignment="1">
      <alignment horizontal="center" vertical="center" wrapText="1"/>
    </xf>
    <xf numFmtId="0" fontId="4" fillId="3" borderId="2" xfId="0" applyFont="1" applyFill="1" applyBorder="1" applyAlignment="1">
      <alignment horizontal="center" vertical="top" wrapText="1"/>
    </xf>
    <xf numFmtId="9" fontId="4" fillId="3" borderId="4" xfId="2" applyFont="1" applyFill="1" applyBorder="1" applyAlignment="1">
      <alignment horizontal="center" vertical="top" wrapText="1"/>
    </xf>
    <xf numFmtId="0" fontId="4" fillId="3" borderId="3" xfId="0" applyFont="1" applyFill="1" applyBorder="1" applyAlignment="1">
      <alignment horizontal="center" vertical="top" wrapText="1"/>
    </xf>
    <xf numFmtId="0" fontId="8" fillId="3" borderId="1" xfId="0" applyFont="1" applyFill="1" applyBorder="1"/>
    <xf numFmtId="0" fontId="6" fillId="9" borderId="7" xfId="0" applyFont="1" applyFill="1" applyBorder="1" applyAlignment="1">
      <alignment horizontal="center" vertical="top" wrapText="1"/>
    </xf>
    <xf numFmtId="9" fontId="4" fillId="9" borderId="4" xfId="2" applyFont="1" applyFill="1" applyBorder="1" applyAlignment="1">
      <alignment horizontal="center" vertical="top" wrapText="1"/>
    </xf>
    <xf numFmtId="164" fontId="6" fillId="9" borderId="4" xfId="1" applyNumberFormat="1" applyFont="1" applyFill="1" applyBorder="1"/>
    <xf numFmtId="0" fontId="6" fillId="9" borderId="1" xfId="0" applyFont="1" applyFill="1" applyBorder="1"/>
    <xf numFmtId="0" fontId="8" fillId="9" borderId="1" xfId="0" applyFont="1" applyFill="1" applyBorder="1"/>
    <xf numFmtId="0" fontId="6" fillId="7" borderId="7" xfId="0" applyFont="1" applyFill="1" applyBorder="1" applyAlignment="1">
      <alignment horizontal="center" vertical="top" wrapText="1"/>
    </xf>
    <xf numFmtId="0" fontId="6" fillId="8" borderId="7" xfId="0" applyFont="1" applyFill="1" applyBorder="1" applyAlignment="1">
      <alignment horizontal="center" vertical="top" wrapText="1"/>
    </xf>
    <xf numFmtId="9" fontId="4" fillId="8" borderId="4" xfId="2" applyFont="1" applyFill="1" applyBorder="1" applyAlignment="1">
      <alignment horizontal="center" vertical="top" wrapText="1"/>
    </xf>
    <xf numFmtId="164" fontId="6" fillId="8" borderId="4" xfId="1" applyNumberFormat="1" applyFont="1" applyFill="1" applyBorder="1"/>
    <xf numFmtId="0" fontId="6" fillId="8" borderId="1" xfId="0" applyFont="1" applyFill="1" applyBorder="1"/>
    <xf numFmtId="0" fontId="8" fillId="8" borderId="1" xfId="0" applyFont="1" applyFill="1" applyBorder="1"/>
    <xf numFmtId="9" fontId="8" fillId="4" borderId="14" xfId="2" applyFont="1" applyFill="1" applyBorder="1" applyAlignment="1">
      <alignment horizontal="center" vertical="top" wrapText="1"/>
    </xf>
    <xf numFmtId="0" fontId="16" fillId="7" borderId="1" xfId="0" applyFont="1" applyFill="1" applyBorder="1" applyAlignment="1">
      <alignment horizontal="center" vertical="top" wrapText="1"/>
    </xf>
    <xf numFmtId="0" fontId="6" fillId="8" borderId="4" xfId="0" applyFont="1" applyFill="1" applyBorder="1" applyAlignment="1">
      <alignment horizontal="center" vertical="top" wrapText="1"/>
    </xf>
    <xf numFmtId="0" fontId="6" fillId="9" borderId="4" xfId="0" applyFont="1" applyFill="1" applyBorder="1" applyAlignment="1">
      <alignment horizontal="center" vertical="top" wrapText="1"/>
    </xf>
    <xf numFmtId="0" fontId="6" fillId="3" borderId="6" xfId="0" applyFont="1" applyFill="1" applyBorder="1"/>
    <xf numFmtId="0" fontId="11" fillId="3" borderId="3" xfId="0" applyFont="1" applyFill="1" applyBorder="1"/>
    <xf numFmtId="0" fontId="11" fillId="4" borderId="0" xfId="0" applyFont="1" applyFill="1" applyAlignment="1">
      <alignment horizontal="center"/>
    </xf>
    <xf numFmtId="0" fontId="8" fillId="3" borderId="2" xfId="0" applyFont="1" applyFill="1" applyBorder="1" applyAlignment="1">
      <alignment horizontal="left"/>
    </xf>
    <xf numFmtId="0" fontId="8" fillId="3" borderId="5" xfId="0" applyFont="1" applyFill="1" applyBorder="1" applyAlignment="1">
      <alignment horizontal="left"/>
    </xf>
    <xf numFmtId="0" fontId="7" fillId="3" borderId="1" xfId="0" applyFont="1" applyFill="1" applyBorder="1" applyAlignment="1">
      <alignment horizontal="center" vertical="center" wrapText="1"/>
    </xf>
    <xf numFmtId="0" fontId="6" fillId="0" borderId="1" xfId="0" applyFont="1" applyBorder="1"/>
    <xf numFmtId="164" fontId="7" fillId="3" borderId="1" xfId="0" applyNumberFormat="1" applyFont="1" applyFill="1" applyBorder="1"/>
    <xf numFmtId="0" fontId="17" fillId="4" borderId="0" xfId="0" applyFont="1" applyFill="1" applyAlignment="1">
      <alignment horizontal="center"/>
    </xf>
    <xf numFmtId="0" fontId="13" fillId="3" borderId="2" xfId="0" applyFont="1" applyFill="1" applyBorder="1" applyAlignment="1">
      <alignment horizontal="center" vertical="top" wrapText="1"/>
    </xf>
    <xf numFmtId="0" fontId="12" fillId="3" borderId="2" xfId="0" applyFont="1" applyFill="1" applyBorder="1" applyAlignment="1">
      <alignment horizontal="center" vertical="top"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2" fillId="8" borderId="2" xfId="0" applyFont="1" applyFill="1" applyBorder="1" applyAlignment="1">
      <alignment horizontal="center" vertical="top" wrapText="1"/>
    </xf>
    <xf numFmtId="0" fontId="13" fillId="8" borderId="2" xfId="0" applyFont="1" applyFill="1" applyBorder="1" applyAlignment="1">
      <alignment horizontal="center" vertical="top" wrapText="1"/>
    </xf>
    <xf numFmtId="164" fontId="7" fillId="8" borderId="1" xfId="0" applyNumberFormat="1" applyFont="1" applyFill="1" applyBorder="1"/>
    <xf numFmtId="41" fontId="7" fillId="8" borderId="1" xfId="0" applyNumberFormat="1" applyFont="1" applyFill="1" applyBorder="1"/>
    <xf numFmtId="0" fontId="6" fillId="9"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2" fillId="9" borderId="2" xfId="0" applyFont="1" applyFill="1" applyBorder="1" applyAlignment="1">
      <alignment horizontal="center" vertical="top" wrapText="1"/>
    </xf>
    <xf numFmtId="0" fontId="13" fillId="9" borderId="2" xfId="0" applyFont="1" applyFill="1" applyBorder="1" applyAlignment="1">
      <alignment horizontal="center" vertical="top" wrapText="1"/>
    </xf>
    <xf numFmtId="164" fontId="7" fillId="9" borderId="1" xfId="0" applyNumberFormat="1" applyFont="1" applyFill="1" applyBorder="1"/>
    <xf numFmtId="41" fontId="7" fillId="9" borderId="1" xfId="0" applyNumberFormat="1" applyFont="1" applyFill="1" applyBorder="1"/>
    <xf numFmtId="0" fontId="17" fillId="4" borderId="0" xfId="0" applyFont="1" applyFill="1"/>
    <xf numFmtId="0" fontId="17" fillId="4" borderId="0" xfId="0" applyFont="1" applyFill="1" applyAlignment="1">
      <alignment horizontal="center" vertical="center" wrapText="1"/>
    </xf>
    <xf numFmtId="164" fontId="17" fillId="4" borderId="0" xfId="0" applyNumberFormat="1" applyFont="1" applyFill="1"/>
    <xf numFmtId="0" fontId="17" fillId="0" borderId="0" xfId="0" applyFont="1"/>
    <xf numFmtId="0" fontId="17" fillId="4" borderId="0" xfId="0" applyFont="1" applyFill="1" applyAlignment="1">
      <alignment horizontal="left"/>
    </xf>
    <xf numFmtId="165" fontId="17" fillId="4" borderId="0" xfId="0" applyNumberFormat="1" applyFont="1" applyFill="1" applyAlignment="1">
      <alignment horizontal="center"/>
    </xf>
    <xf numFmtId="0" fontId="18" fillId="4" borderId="0" xfId="0" applyFont="1" applyFill="1" applyAlignment="1">
      <alignment horizontal="left"/>
    </xf>
    <xf numFmtId="164" fontId="17" fillId="4" borderId="0" xfId="0" applyNumberFormat="1" applyFont="1" applyFill="1" applyAlignment="1">
      <alignment horizontal="center"/>
    </xf>
    <xf numFmtId="0" fontId="12" fillId="4" borderId="0" xfId="0" applyFont="1" applyFill="1" applyAlignment="1">
      <alignment horizontal="left"/>
    </xf>
    <xf numFmtId="0" fontId="12" fillId="4" borderId="0" xfId="0" applyFont="1" applyFill="1"/>
    <xf numFmtId="0" fontId="13" fillId="4" borderId="0" xfId="0" applyFont="1" applyFill="1"/>
    <xf numFmtId="164" fontId="8" fillId="3" borderId="1" xfId="1" applyNumberFormat="1" applyFont="1" applyFill="1" applyBorder="1"/>
    <xf numFmtId="164" fontId="8" fillId="3" borderId="1" xfId="1" applyNumberFormat="1" applyFont="1" applyFill="1" applyBorder="1" applyAlignment="1">
      <alignment horizontal="center"/>
    </xf>
    <xf numFmtId="164" fontId="9" fillId="3" borderId="1" xfId="0" applyNumberFormat="1" applyFont="1" applyFill="1" applyBorder="1"/>
    <xf numFmtId="41" fontId="9" fillId="3" borderId="1" xfId="0" applyNumberFormat="1" applyFont="1" applyFill="1" applyBorder="1"/>
    <xf numFmtId="164" fontId="18" fillId="4" borderId="0" xfId="0" applyNumberFormat="1" applyFont="1" applyFill="1"/>
    <xf numFmtId="164" fontId="8" fillId="8" borderId="1" xfId="1" applyNumberFormat="1" applyFont="1" applyFill="1" applyBorder="1" applyAlignment="1">
      <alignment horizontal="center"/>
    </xf>
    <xf numFmtId="164" fontId="8" fillId="8" borderId="1" xfId="1" applyNumberFormat="1" applyFont="1" applyFill="1" applyBorder="1"/>
    <xf numFmtId="164" fontId="9" fillId="8" borderId="1" xfId="0" applyNumberFormat="1" applyFont="1" applyFill="1" applyBorder="1"/>
    <xf numFmtId="41" fontId="9" fillId="8" borderId="1" xfId="0" applyNumberFormat="1" applyFont="1" applyFill="1" applyBorder="1"/>
    <xf numFmtId="164" fontId="8" fillId="9" borderId="1" xfId="1" applyNumberFormat="1" applyFont="1" applyFill="1" applyBorder="1" applyAlignment="1">
      <alignment horizontal="center"/>
    </xf>
    <xf numFmtId="164" fontId="8" fillId="9" borderId="1" xfId="1" applyNumberFormat="1" applyFont="1" applyFill="1" applyBorder="1"/>
    <xf numFmtId="164" fontId="9" fillId="9" borderId="1" xfId="0" applyNumberFormat="1" applyFont="1" applyFill="1" applyBorder="1"/>
    <xf numFmtId="41" fontId="9" fillId="9" borderId="1" xfId="0" applyNumberFormat="1" applyFont="1" applyFill="1" applyBorder="1"/>
    <xf numFmtId="9" fontId="0" fillId="0" borderId="1" xfId="2" applyFont="1" applyBorder="1"/>
    <xf numFmtId="9" fontId="2" fillId="0" borderId="1" xfId="2" applyFont="1" applyBorder="1"/>
    <xf numFmtId="9" fontId="2" fillId="0" borderId="1" xfId="2" applyFont="1" applyBorder="1" applyAlignment="1">
      <alignment horizontal="center"/>
    </xf>
    <xf numFmtId="164" fontId="0" fillId="0" borderId="1" xfId="1" applyNumberFormat="1" applyFont="1" applyBorder="1"/>
    <xf numFmtId="164" fontId="2" fillId="0" borderId="1" xfId="1" applyNumberFormat="1" applyFont="1" applyBorder="1"/>
    <xf numFmtId="0" fontId="2" fillId="3" borderId="1" xfId="0" applyFont="1" applyFill="1" applyBorder="1"/>
    <xf numFmtId="0" fontId="0" fillId="3" borderId="1" xfId="0" applyFont="1" applyFill="1" applyBorder="1"/>
    <xf numFmtId="164" fontId="1" fillId="0" borderId="1" xfId="1" applyNumberFormat="1" applyFont="1" applyBorder="1"/>
    <xf numFmtId="0" fontId="0" fillId="0" borderId="0" xfId="0" applyFont="1"/>
    <xf numFmtId="9" fontId="1" fillId="0" borderId="1" xfId="2" applyFont="1" applyBorder="1"/>
    <xf numFmtId="9" fontId="1" fillId="0" borderId="1" xfId="2" applyFont="1" applyBorder="1" applyAlignment="1">
      <alignment horizontal="center"/>
    </xf>
    <xf numFmtId="0" fontId="0" fillId="3" borderId="1" xfId="0" applyFill="1" applyBorder="1"/>
    <xf numFmtId="0" fontId="0" fillId="3" borderId="1" xfId="0" applyFont="1" applyFill="1" applyBorder="1" applyAlignment="1">
      <alignment horizontal="center" vertical="top" wrapText="1"/>
    </xf>
    <xf numFmtId="0" fontId="0" fillId="0" borderId="0" xfId="0" applyAlignment="1">
      <alignment horizontal="center" vertical="top" wrapText="1"/>
    </xf>
    <xf numFmtId="0" fontId="19" fillId="0" borderId="0" xfId="0" applyFont="1" applyAlignment="1"/>
    <xf numFmtId="0" fontId="0" fillId="10" borderId="1" xfId="0" applyFill="1" applyBorder="1"/>
    <xf numFmtId="0" fontId="3" fillId="10" borderId="1" xfId="0" applyFont="1" applyFill="1" applyBorder="1"/>
    <xf numFmtId="0" fontId="0" fillId="6" borderId="1" xfId="0" applyFill="1" applyBorder="1" applyAlignment="1">
      <alignment vertical="top" wrapText="1"/>
    </xf>
    <xf numFmtId="0" fontId="15" fillId="7" borderId="4" xfId="0" applyFont="1" applyFill="1" applyBorder="1" applyAlignment="1">
      <alignment horizontal="center" vertical="top" wrapText="1"/>
    </xf>
    <xf numFmtId="0" fontId="8" fillId="7"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41" fontId="7" fillId="7" borderId="1" xfId="0" applyNumberFormat="1" applyFont="1" applyFill="1" applyBorder="1"/>
    <xf numFmtId="0" fontId="6"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164" fontId="7" fillId="7" borderId="1" xfId="0" applyNumberFormat="1" applyFont="1" applyFill="1" applyBorder="1"/>
    <xf numFmtId="164" fontId="8" fillId="7" borderId="1" xfId="1" applyNumberFormat="1" applyFont="1" applyFill="1" applyBorder="1" applyAlignment="1">
      <alignment horizontal="center"/>
    </xf>
    <xf numFmtId="164" fontId="9" fillId="7" borderId="1" xfId="0" applyNumberFormat="1" applyFont="1" applyFill="1" applyBorder="1"/>
    <xf numFmtId="41" fontId="9" fillId="7" borderId="1" xfId="0" applyNumberFormat="1" applyFont="1" applyFill="1" applyBorder="1"/>
    <xf numFmtId="0" fontId="0" fillId="4" borderId="1" xfId="0" applyFill="1" applyBorder="1" applyAlignment="1">
      <alignment horizontal="center" vertical="top" wrapText="1"/>
    </xf>
    <xf numFmtId="0" fontId="0" fillId="4" borderId="1" xfId="0" applyFill="1" applyBorder="1" applyAlignment="1">
      <alignment horizontal="center"/>
    </xf>
    <xf numFmtId="0" fontId="0" fillId="3" borderId="1" xfId="0" applyFont="1" applyFill="1" applyBorder="1" applyAlignment="1">
      <alignment horizontal="center"/>
    </xf>
    <xf numFmtId="0" fontId="0" fillId="0" borderId="0" xfId="0" applyAlignment="1">
      <alignment horizontal="center"/>
    </xf>
    <xf numFmtId="0" fontId="0" fillId="3" borderId="1" xfId="0" applyFill="1" applyBorder="1" applyAlignment="1">
      <alignment horizontal="center"/>
    </xf>
    <xf numFmtId="0" fontId="0" fillId="6" borderId="2" xfId="0" applyFill="1" applyBorder="1" applyAlignment="1">
      <alignment horizontal="left"/>
    </xf>
    <xf numFmtId="0" fontId="0" fillId="6" borderId="5" xfId="0" applyFill="1" applyBorder="1" applyAlignment="1">
      <alignment horizontal="left"/>
    </xf>
    <xf numFmtId="0" fontId="0" fillId="6" borderId="3" xfId="0" applyFill="1" applyBorder="1" applyAlignment="1">
      <alignment horizontal="left"/>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4" borderId="1" xfId="0" applyFont="1" applyFill="1" applyBorder="1" applyAlignment="1">
      <alignment horizontal="left" vertical="top" wrapText="1"/>
    </xf>
    <xf numFmtId="0" fontId="8" fillId="7" borderId="1" xfId="0" applyFont="1" applyFill="1" applyBorder="1" applyAlignment="1">
      <alignment horizontal="center"/>
    </xf>
    <xf numFmtId="0" fontId="8" fillId="3" borderId="1" xfId="0" applyFont="1" applyFill="1" applyBorder="1" applyAlignment="1">
      <alignment horizontal="center"/>
    </xf>
    <xf numFmtId="0" fontId="8" fillId="8" borderId="1" xfId="0" applyFont="1" applyFill="1" applyBorder="1" applyAlignment="1">
      <alignment horizontal="center"/>
    </xf>
    <xf numFmtId="0" fontId="8" fillId="9" borderId="1" xfId="0" applyFont="1" applyFill="1" applyBorder="1" applyAlignment="1">
      <alignment horizontal="center"/>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3" borderId="7"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7" borderId="1" xfId="0" applyFont="1" applyFill="1" applyBorder="1" applyAlignment="1">
      <alignment horizontal="center"/>
    </xf>
    <xf numFmtId="0" fontId="6" fillId="9" borderId="1" xfId="0" applyFont="1" applyFill="1" applyBorder="1" applyAlignment="1">
      <alignment horizontal="center"/>
    </xf>
    <xf numFmtId="0" fontId="6" fillId="8" borderId="1" xfId="0" applyFont="1" applyFill="1" applyBorder="1" applyAlignment="1">
      <alignment horizontal="center"/>
    </xf>
    <xf numFmtId="0" fontId="6" fillId="3" borderId="1" xfId="0" applyFont="1" applyFill="1" applyBorder="1" applyAlignment="1">
      <alignment horizontal="center"/>
    </xf>
  </cellXfs>
  <cellStyles count="3">
    <cellStyle name="Comma" xfId="1" builtinId="3"/>
    <cellStyle name="Normal" xfId="0" builtinId="0"/>
    <cellStyle name="Percent" xfId="2" builtinId="5"/>
  </cellStyles>
  <dxfs count="34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Cost by Objective and by Year</a:t>
            </a:r>
          </a:p>
        </c:rich>
      </c:tx>
      <c:layout>
        <c:manualLayout>
          <c:xMode val="edge"/>
          <c:yMode val="edge"/>
          <c:x val="0.18294444444444444"/>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stacked"/>
        <c:varyColors val="0"/>
        <c:ser>
          <c:idx val="0"/>
          <c:order val="0"/>
          <c:tx>
            <c:strRef>
              <c:f>'4. Graphs'!$B$4</c:f>
              <c:strCache>
                <c:ptCount val="1"/>
                <c:pt idx="0">
                  <c:v>Objective 1</c:v>
                </c:pt>
              </c:strCache>
            </c:strRef>
          </c:tx>
          <c:spPr>
            <a:solidFill>
              <a:schemeClr val="accent1"/>
            </a:solidFill>
            <a:ln>
              <a:noFill/>
            </a:ln>
            <a:effectLst/>
          </c:spPr>
          <c:invertIfNegative val="0"/>
          <c:cat>
            <c:strRef>
              <c:f>'4. Graphs'!$C$3:$F$3</c:f>
              <c:strCache>
                <c:ptCount val="4"/>
                <c:pt idx="0">
                  <c:v>Year 1</c:v>
                </c:pt>
                <c:pt idx="1">
                  <c:v>Year 2</c:v>
                </c:pt>
                <c:pt idx="2">
                  <c:v>Year 3</c:v>
                </c:pt>
                <c:pt idx="3">
                  <c:v>Total</c:v>
                </c:pt>
              </c:strCache>
            </c:strRef>
          </c:cat>
          <c:val>
            <c:numRef>
              <c:f>'4. Graphs'!$C$4:$F$4</c:f>
              <c:numCache>
                <c:formatCode>_(* #,##0_);_(* \(#,##0\);_(* "-"??_);_(@_)</c:formatCode>
                <c:ptCount val="4"/>
                <c:pt idx="0">
                  <c:v>307625</c:v>
                </c:pt>
                <c:pt idx="1">
                  <c:v>331670</c:v>
                </c:pt>
                <c:pt idx="2">
                  <c:v>231970</c:v>
                </c:pt>
                <c:pt idx="3">
                  <c:v>871265</c:v>
                </c:pt>
              </c:numCache>
            </c:numRef>
          </c:val>
          <c:extLst>
            <c:ext xmlns:c16="http://schemas.microsoft.com/office/drawing/2014/chart" uri="{C3380CC4-5D6E-409C-BE32-E72D297353CC}">
              <c16:uniqueId val="{00000000-9FFE-48B3-9FA9-2F92D882E553}"/>
            </c:ext>
          </c:extLst>
        </c:ser>
        <c:ser>
          <c:idx val="1"/>
          <c:order val="1"/>
          <c:tx>
            <c:strRef>
              <c:f>'4. Graphs'!$B$5</c:f>
              <c:strCache>
                <c:ptCount val="1"/>
                <c:pt idx="0">
                  <c:v>Objective 2</c:v>
                </c:pt>
              </c:strCache>
            </c:strRef>
          </c:tx>
          <c:spPr>
            <a:solidFill>
              <a:schemeClr val="accent2"/>
            </a:solidFill>
            <a:ln>
              <a:noFill/>
            </a:ln>
            <a:effectLst/>
          </c:spPr>
          <c:invertIfNegative val="0"/>
          <c:cat>
            <c:strRef>
              <c:f>'4. Graphs'!$C$3:$F$3</c:f>
              <c:strCache>
                <c:ptCount val="4"/>
                <c:pt idx="0">
                  <c:v>Year 1</c:v>
                </c:pt>
                <c:pt idx="1">
                  <c:v>Year 2</c:v>
                </c:pt>
                <c:pt idx="2">
                  <c:v>Year 3</c:v>
                </c:pt>
                <c:pt idx="3">
                  <c:v>Total</c:v>
                </c:pt>
              </c:strCache>
            </c:strRef>
          </c:cat>
          <c:val>
            <c:numRef>
              <c:f>'4. Graphs'!$C$5:$F$5</c:f>
              <c:numCache>
                <c:formatCode>_(* #,##0_);_(* \(#,##0\);_(* "-"??_);_(@_)</c:formatCode>
                <c:ptCount val="4"/>
                <c:pt idx="0">
                  <c:v>433240</c:v>
                </c:pt>
                <c:pt idx="1">
                  <c:v>226640</c:v>
                </c:pt>
                <c:pt idx="2">
                  <c:v>156880</c:v>
                </c:pt>
                <c:pt idx="3">
                  <c:v>816760</c:v>
                </c:pt>
              </c:numCache>
            </c:numRef>
          </c:val>
          <c:extLst>
            <c:ext xmlns:c16="http://schemas.microsoft.com/office/drawing/2014/chart" uri="{C3380CC4-5D6E-409C-BE32-E72D297353CC}">
              <c16:uniqueId val="{00000001-9FFE-48B3-9FA9-2F92D882E553}"/>
            </c:ext>
          </c:extLst>
        </c:ser>
        <c:ser>
          <c:idx val="2"/>
          <c:order val="2"/>
          <c:tx>
            <c:strRef>
              <c:f>'4. Graphs'!$B$6</c:f>
              <c:strCache>
                <c:ptCount val="1"/>
                <c:pt idx="0">
                  <c:v>Objective 3</c:v>
                </c:pt>
              </c:strCache>
            </c:strRef>
          </c:tx>
          <c:spPr>
            <a:solidFill>
              <a:schemeClr val="accent3"/>
            </a:solidFill>
            <a:ln>
              <a:noFill/>
            </a:ln>
            <a:effectLst/>
          </c:spPr>
          <c:invertIfNegative val="0"/>
          <c:cat>
            <c:strRef>
              <c:f>'4. Graphs'!$C$3:$F$3</c:f>
              <c:strCache>
                <c:ptCount val="4"/>
                <c:pt idx="0">
                  <c:v>Year 1</c:v>
                </c:pt>
                <c:pt idx="1">
                  <c:v>Year 2</c:v>
                </c:pt>
                <c:pt idx="2">
                  <c:v>Year 3</c:v>
                </c:pt>
                <c:pt idx="3">
                  <c:v>Total</c:v>
                </c:pt>
              </c:strCache>
            </c:strRef>
          </c:cat>
          <c:val>
            <c:numRef>
              <c:f>'4. Graphs'!$C$6:$F$6</c:f>
              <c:numCache>
                <c:formatCode>_(* #,##0_);_(* \(#,##0\);_(* "-"??_);_(@_)</c:formatCode>
                <c:ptCount val="4"/>
                <c:pt idx="0">
                  <c:v>60325</c:v>
                </c:pt>
                <c:pt idx="1">
                  <c:v>59175</c:v>
                </c:pt>
                <c:pt idx="2">
                  <c:v>49475</c:v>
                </c:pt>
                <c:pt idx="3">
                  <c:v>168975</c:v>
                </c:pt>
              </c:numCache>
            </c:numRef>
          </c:val>
          <c:extLst>
            <c:ext xmlns:c16="http://schemas.microsoft.com/office/drawing/2014/chart" uri="{C3380CC4-5D6E-409C-BE32-E72D297353CC}">
              <c16:uniqueId val="{00000002-9FFE-48B3-9FA9-2F92D882E553}"/>
            </c:ext>
          </c:extLst>
        </c:ser>
        <c:ser>
          <c:idx val="3"/>
          <c:order val="3"/>
          <c:tx>
            <c:strRef>
              <c:f>'4. Graphs'!$B$7</c:f>
              <c:strCache>
                <c:ptCount val="1"/>
                <c:pt idx="0">
                  <c:v>Total</c:v>
                </c:pt>
              </c:strCache>
            </c:strRef>
          </c:tx>
          <c:spPr>
            <a:solidFill>
              <a:schemeClr val="accent4"/>
            </a:solidFill>
            <a:ln>
              <a:noFill/>
            </a:ln>
            <a:effectLst/>
          </c:spPr>
          <c:invertIfNegative val="0"/>
          <c:cat>
            <c:strRef>
              <c:f>'4. Graphs'!$C$3:$F$3</c:f>
              <c:strCache>
                <c:ptCount val="4"/>
                <c:pt idx="0">
                  <c:v>Year 1</c:v>
                </c:pt>
                <c:pt idx="1">
                  <c:v>Year 2</c:v>
                </c:pt>
                <c:pt idx="2">
                  <c:v>Year 3</c:v>
                </c:pt>
                <c:pt idx="3">
                  <c:v>Total</c:v>
                </c:pt>
              </c:strCache>
            </c:strRef>
          </c:cat>
          <c:val>
            <c:numRef>
              <c:f>'4. Graphs'!$C$7:$F$7</c:f>
              <c:numCache>
                <c:formatCode>_(* #,##0_);_(* \(#,##0\);_(* "-"??_);_(@_)</c:formatCode>
                <c:ptCount val="4"/>
                <c:pt idx="0">
                  <c:v>801190</c:v>
                </c:pt>
                <c:pt idx="1">
                  <c:v>617485</c:v>
                </c:pt>
                <c:pt idx="2">
                  <c:v>438325</c:v>
                </c:pt>
                <c:pt idx="3">
                  <c:v>1857000</c:v>
                </c:pt>
              </c:numCache>
            </c:numRef>
          </c:val>
          <c:extLst>
            <c:ext xmlns:c16="http://schemas.microsoft.com/office/drawing/2014/chart" uri="{C3380CC4-5D6E-409C-BE32-E72D297353CC}">
              <c16:uniqueId val="{00000003-9FFE-48B3-9FA9-2F92D882E553}"/>
            </c:ext>
          </c:extLst>
        </c:ser>
        <c:dLbls>
          <c:showLegendKey val="0"/>
          <c:showVal val="0"/>
          <c:showCatName val="0"/>
          <c:showSerName val="0"/>
          <c:showPercent val="0"/>
          <c:showBubbleSize val="0"/>
        </c:dLbls>
        <c:gapWidth val="150"/>
        <c:overlap val="100"/>
        <c:axId val="168505280"/>
        <c:axId val="168502368"/>
      </c:barChart>
      <c:catAx>
        <c:axId val="16850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68502368"/>
        <c:crosses val="autoZero"/>
        <c:auto val="1"/>
        <c:lblAlgn val="ctr"/>
        <c:lblOffset val="100"/>
        <c:noMultiLvlLbl val="0"/>
      </c:catAx>
      <c:valAx>
        <c:axId val="1685023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6850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Cost by Line Item and by Year</a:t>
            </a:r>
          </a:p>
        </c:rich>
      </c:tx>
      <c:layout>
        <c:manualLayout>
          <c:xMode val="edge"/>
          <c:yMode val="edge"/>
          <c:x val="0.19810411198600175"/>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stacked"/>
        <c:varyColors val="0"/>
        <c:ser>
          <c:idx val="0"/>
          <c:order val="0"/>
          <c:tx>
            <c:strRef>
              <c:f>'4. Graphs'!$B$22</c:f>
              <c:strCache>
                <c:ptCount val="1"/>
                <c:pt idx="0">
                  <c:v>Salaries</c:v>
                </c:pt>
              </c:strCache>
            </c:strRef>
          </c:tx>
          <c:spPr>
            <a:solidFill>
              <a:schemeClr val="accent1"/>
            </a:solidFill>
            <a:ln>
              <a:noFill/>
            </a:ln>
            <a:effectLst/>
          </c:spPr>
          <c:invertIfNegative val="0"/>
          <c:cat>
            <c:strRef>
              <c:f>'4. Graphs'!$C$21:$F$21</c:f>
              <c:strCache>
                <c:ptCount val="4"/>
                <c:pt idx="0">
                  <c:v>Year 1</c:v>
                </c:pt>
                <c:pt idx="1">
                  <c:v>Year 2</c:v>
                </c:pt>
                <c:pt idx="2">
                  <c:v>Year 3</c:v>
                </c:pt>
                <c:pt idx="3">
                  <c:v>Total</c:v>
                </c:pt>
              </c:strCache>
            </c:strRef>
          </c:cat>
          <c:val>
            <c:numRef>
              <c:f>'4. Graphs'!$C$22:$F$22</c:f>
              <c:numCache>
                <c:formatCode>_(* #,##0_);_(* \(#,##0\);_(* "-"??_);_(@_)</c:formatCode>
                <c:ptCount val="4"/>
                <c:pt idx="0">
                  <c:v>61200</c:v>
                </c:pt>
                <c:pt idx="1">
                  <c:v>115800</c:v>
                </c:pt>
                <c:pt idx="2">
                  <c:v>132000</c:v>
                </c:pt>
                <c:pt idx="3">
                  <c:v>309000</c:v>
                </c:pt>
              </c:numCache>
            </c:numRef>
          </c:val>
          <c:extLst>
            <c:ext xmlns:c16="http://schemas.microsoft.com/office/drawing/2014/chart" uri="{C3380CC4-5D6E-409C-BE32-E72D297353CC}">
              <c16:uniqueId val="{00000000-7118-46BC-8DC9-4EC0C5831396}"/>
            </c:ext>
          </c:extLst>
        </c:ser>
        <c:ser>
          <c:idx val="1"/>
          <c:order val="1"/>
          <c:tx>
            <c:strRef>
              <c:f>'4. Graphs'!$B$23</c:f>
              <c:strCache>
                <c:ptCount val="1"/>
                <c:pt idx="0">
                  <c:v>Materials and Services &amp; Conting.</c:v>
                </c:pt>
              </c:strCache>
            </c:strRef>
          </c:tx>
          <c:spPr>
            <a:solidFill>
              <a:schemeClr val="accent2"/>
            </a:solidFill>
            <a:ln>
              <a:noFill/>
            </a:ln>
            <a:effectLst/>
          </c:spPr>
          <c:invertIfNegative val="0"/>
          <c:cat>
            <c:strRef>
              <c:f>'4. Graphs'!$C$21:$F$21</c:f>
              <c:strCache>
                <c:ptCount val="4"/>
                <c:pt idx="0">
                  <c:v>Year 1</c:v>
                </c:pt>
                <c:pt idx="1">
                  <c:v>Year 2</c:v>
                </c:pt>
                <c:pt idx="2">
                  <c:v>Year 3</c:v>
                </c:pt>
                <c:pt idx="3">
                  <c:v>Total</c:v>
                </c:pt>
              </c:strCache>
            </c:strRef>
          </c:cat>
          <c:val>
            <c:numRef>
              <c:f>'4. Graphs'!$C$23:$F$23</c:f>
              <c:numCache>
                <c:formatCode>_(* #,##0_);_(* \(#,##0\);_(* "-"??_);_(@_)</c:formatCode>
                <c:ptCount val="4"/>
                <c:pt idx="0">
                  <c:v>375590</c:v>
                </c:pt>
                <c:pt idx="1">
                  <c:v>471285</c:v>
                </c:pt>
                <c:pt idx="2">
                  <c:v>275925</c:v>
                </c:pt>
                <c:pt idx="3">
                  <c:v>1122800</c:v>
                </c:pt>
              </c:numCache>
            </c:numRef>
          </c:val>
          <c:extLst>
            <c:ext xmlns:c16="http://schemas.microsoft.com/office/drawing/2014/chart" uri="{C3380CC4-5D6E-409C-BE32-E72D297353CC}">
              <c16:uniqueId val="{00000001-7118-46BC-8DC9-4EC0C5831396}"/>
            </c:ext>
          </c:extLst>
        </c:ser>
        <c:ser>
          <c:idx val="2"/>
          <c:order val="2"/>
          <c:tx>
            <c:strRef>
              <c:f>'4. Graphs'!$B$24</c:f>
              <c:strCache>
                <c:ptCount val="1"/>
                <c:pt idx="0">
                  <c:v>Capital Items</c:v>
                </c:pt>
              </c:strCache>
            </c:strRef>
          </c:tx>
          <c:spPr>
            <a:solidFill>
              <a:schemeClr val="accent3"/>
            </a:solidFill>
            <a:ln>
              <a:noFill/>
            </a:ln>
            <a:effectLst/>
          </c:spPr>
          <c:invertIfNegative val="0"/>
          <c:cat>
            <c:strRef>
              <c:f>'4. Graphs'!$C$21:$F$21</c:f>
              <c:strCache>
                <c:ptCount val="4"/>
                <c:pt idx="0">
                  <c:v>Year 1</c:v>
                </c:pt>
                <c:pt idx="1">
                  <c:v>Year 2</c:v>
                </c:pt>
                <c:pt idx="2">
                  <c:v>Year 3</c:v>
                </c:pt>
                <c:pt idx="3">
                  <c:v>Total</c:v>
                </c:pt>
              </c:strCache>
            </c:strRef>
          </c:cat>
          <c:val>
            <c:numRef>
              <c:f>'4. Graphs'!$C$24:$F$24</c:f>
              <c:numCache>
                <c:formatCode>_(* #,##0_);_(* \(#,##0\);_(* "-"??_);_(@_)</c:formatCode>
                <c:ptCount val="4"/>
                <c:pt idx="0">
                  <c:v>364400</c:v>
                </c:pt>
                <c:pt idx="1">
                  <c:v>30400</c:v>
                </c:pt>
                <c:pt idx="2">
                  <c:v>30400</c:v>
                </c:pt>
                <c:pt idx="3">
                  <c:v>425200</c:v>
                </c:pt>
              </c:numCache>
            </c:numRef>
          </c:val>
          <c:extLst>
            <c:ext xmlns:c16="http://schemas.microsoft.com/office/drawing/2014/chart" uri="{C3380CC4-5D6E-409C-BE32-E72D297353CC}">
              <c16:uniqueId val="{00000002-7118-46BC-8DC9-4EC0C5831396}"/>
            </c:ext>
          </c:extLst>
        </c:ser>
        <c:ser>
          <c:idx val="3"/>
          <c:order val="3"/>
          <c:tx>
            <c:strRef>
              <c:f>'4. Graphs'!$B$25</c:f>
              <c:strCache>
                <c:ptCount val="1"/>
                <c:pt idx="0">
                  <c:v>Total</c:v>
                </c:pt>
              </c:strCache>
            </c:strRef>
          </c:tx>
          <c:spPr>
            <a:solidFill>
              <a:schemeClr val="accent4"/>
            </a:solidFill>
            <a:ln>
              <a:noFill/>
            </a:ln>
            <a:effectLst/>
          </c:spPr>
          <c:invertIfNegative val="0"/>
          <c:cat>
            <c:strRef>
              <c:f>'4. Graphs'!$C$21:$F$21</c:f>
              <c:strCache>
                <c:ptCount val="4"/>
                <c:pt idx="0">
                  <c:v>Year 1</c:v>
                </c:pt>
                <c:pt idx="1">
                  <c:v>Year 2</c:v>
                </c:pt>
                <c:pt idx="2">
                  <c:v>Year 3</c:v>
                </c:pt>
                <c:pt idx="3">
                  <c:v>Total</c:v>
                </c:pt>
              </c:strCache>
            </c:strRef>
          </c:cat>
          <c:val>
            <c:numRef>
              <c:f>'4. Graphs'!$C$25:$F$25</c:f>
              <c:numCache>
                <c:formatCode>_(* #,##0_);_(* \(#,##0\);_(* "-"??_);_(@_)</c:formatCode>
                <c:ptCount val="4"/>
                <c:pt idx="0">
                  <c:v>801190</c:v>
                </c:pt>
                <c:pt idx="1">
                  <c:v>617485</c:v>
                </c:pt>
                <c:pt idx="2">
                  <c:v>438325</c:v>
                </c:pt>
                <c:pt idx="3">
                  <c:v>1857000</c:v>
                </c:pt>
              </c:numCache>
            </c:numRef>
          </c:val>
          <c:extLst>
            <c:ext xmlns:c16="http://schemas.microsoft.com/office/drawing/2014/chart" uri="{C3380CC4-5D6E-409C-BE32-E72D297353CC}">
              <c16:uniqueId val="{00000003-7118-46BC-8DC9-4EC0C5831396}"/>
            </c:ext>
          </c:extLst>
        </c:ser>
        <c:dLbls>
          <c:showLegendKey val="0"/>
          <c:showVal val="0"/>
          <c:showCatName val="0"/>
          <c:showSerName val="0"/>
          <c:showPercent val="0"/>
          <c:showBubbleSize val="0"/>
        </c:dLbls>
        <c:gapWidth val="150"/>
        <c:overlap val="100"/>
        <c:axId val="529830207"/>
        <c:axId val="529825215"/>
      </c:barChart>
      <c:catAx>
        <c:axId val="529830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29825215"/>
        <c:crosses val="autoZero"/>
        <c:auto val="1"/>
        <c:lblAlgn val="ctr"/>
        <c:lblOffset val="100"/>
        <c:noMultiLvlLbl val="0"/>
      </c:catAx>
      <c:valAx>
        <c:axId val="52982521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29830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b="0"/>
              <a:t>Funding Sources and Gap </a:t>
            </a:r>
          </a:p>
        </c:rich>
      </c:tx>
      <c:layout>
        <c:manualLayout>
          <c:xMode val="edge"/>
          <c:yMode val="edge"/>
          <c:x val="0.25674300087489066"/>
          <c:y val="2.777777777777777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'4. Graphs'!$H$39</c:f>
              <c:strCache>
                <c:ptCount val="1"/>
                <c:pt idx="0">
                  <c:v>Incremental Costs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'4. Graphs'!$I$38:$L$38</c:f>
              <c:strCache>
                <c:ptCount val="4"/>
                <c:pt idx="0">
                  <c:v>Year 1</c:v>
                </c:pt>
                <c:pt idx="1">
                  <c:v>Year 2</c:v>
                </c:pt>
                <c:pt idx="2">
                  <c:v>Year 3</c:v>
                </c:pt>
                <c:pt idx="3">
                  <c:v>Total</c:v>
                </c:pt>
              </c:strCache>
            </c:strRef>
          </c:cat>
          <c:val>
            <c:numRef>
              <c:f>'4. Graphs'!$I$39:$L$39</c:f>
              <c:numCache>
                <c:formatCode>0%</c:formatCode>
                <c:ptCount val="4"/>
                <c:pt idx="0">
                  <c:v>0.43144318793753367</c:v>
                </c:pt>
                <c:pt idx="1">
                  <c:v>0.3325175013462574</c:v>
                </c:pt>
                <c:pt idx="2">
                  <c:v>0.23603931071620893</c:v>
                </c:pt>
                <c:pt idx="3">
                  <c:v>1</c:v>
                </c:pt>
              </c:numCache>
            </c:numRef>
          </c:val>
          <c:extLst>
            <c:ext xmlns:c16="http://schemas.microsoft.com/office/drawing/2014/chart" uri="{C3380CC4-5D6E-409C-BE32-E72D297353CC}">
              <c16:uniqueId val="{00000000-23FF-4E76-9870-9DD44DD60A15}"/>
            </c:ext>
          </c:extLst>
        </c:ser>
        <c:ser>
          <c:idx val="1"/>
          <c:order val="1"/>
          <c:tx>
            <c:strRef>
              <c:f>'4. Graphs'!$H$40</c:f>
              <c:strCache>
                <c:ptCount val="1"/>
                <c:pt idx="0">
                  <c:v>Budget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'4. Graphs'!$I$38:$L$38</c:f>
              <c:strCache>
                <c:ptCount val="4"/>
                <c:pt idx="0">
                  <c:v>Year 1</c:v>
                </c:pt>
                <c:pt idx="1">
                  <c:v>Year 2</c:v>
                </c:pt>
                <c:pt idx="2">
                  <c:v>Year 3</c:v>
                </c:pt>
                <c:pt idx="3">
                  <c:v>Total</c:v>
                </c:pt>
              </c:strCache>
            </c:strRef>
          </c:cat>
          <c:val>
            <c:numRef>
              <c:f>'4. Graphs'!$I$40:$L$40</c:f>
              <c:numCache>
                <c:formatCode>0%</c:formatCode>
                <c:ptCount val="4"/>
                <c:pt idx="0">
                  <c:v>9.1976305869682279E-2</c:v>
                </c:pt>
                <c:pt idx="1">
                  <c:v>0.10005385029617662</c:v>
                </c:pt>
                <c:pt idx="2">
                  <c:v>0.10877759827679052</c:v>
                </c:pt>
                <c:pt idx="3">
                  <c:v>0.30080775444264946</c:v>
                </c:pt>
              </c:numCache>
            </c:numRef>
          </c:val>
          <c:extLst>
            <c:ext xmlns:c16="http://schemas.microsoft.com/office/drawing/2014/chart" uri="{C3380CC4-5D6E-409C-BE32-E72D297353CC}">
              <c16:uniqueId val="{00000001-23FF-4E76-9870-9DD44DD60A15}"/>
            </c:ext>
          </c:extLst>
        </c:ser>
        <c:ser>
          <c:idx val="2"/>
          <c:order val="2"/>
          <c:tx>
            <c:strRef>
              <c:f>'4. Graphs'!$H$41</c:f>
              <c:strCache>
                <c:ptCount val="1"/>
                <c:pt idx="0">
                  <c:v>Donor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'4. Graphs'!$I$38:$L$38</c:f>
              <c:strCache>
                <c:ptCount val="4"/>
                <c:pt idx="0">
                  <c:v>Year 1</c:v>
                </c:pt>
                <c:pt idx="1">
                  <c:v>Year 2</c:v>
                </c:pt>
                <c:pt idx="2">
                  <c:v>Year 3</c:v>
                </c:pt>
                <c:pt idx="3">
                  <c:v>Total</c:v>
                </c:pt>
              </c:strCache>
            </c:strRef>
          </c:cat>
          <c:val>
            <c:numRef>
              <c:f>'4. Graphs'!$I$41:$L$41</c:f>
              <c:numCache>
                <c:formatCode>0%</c:formatCode>
                <c:ptCount val="4"/>
                <c:pt idx="0">
                  <c:v>0.10762520193861067</c:v>
                </c:pt>
                <c:pt idx="1">
                  <c:v>6.5024232633279486E-2</c:v>
                </c:pt>
                <c:pt idx="2">
                  <c:v>6.8513731825525045E-2</c:v>
                </c:pt>
                <c:pt idx="3">
                  <c:v>0.2411631663974152</c:v>
                </c:pt>
              </c:numCache>
            </c:numRef>
          </c:val>
          <c:extLst>
            <c:ext xmlns:c16="http://schemas.microsoft.com/office/drawing/2014/chart" uri="{C3380CC4-5D6E-409C-BE32-E72D297353CC}">
              <c16:uniqueId val="{00000002-23FF-4E76-9870-9DD44DD60A15}"/>
            </c:ext>
          </c:extLst>
        </c:ser>
        <c:ser>
          <c:idx val="3"/>
          <c:order val="3"/>
          <c:tx>
            <c:strRef>
              <c:f>'4. Graphs'!$H$42</c:f>
              <c:strCache>
                <c:ptCount val="1"/>
                <c:pt idx="0">
                  <c:v>Gap</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'4. Graphs'!$I$38:$L$38</c:f>
              <c:strCache>
                <c:ptCount val="4"/>
                <c:pt idx="0">
                  <c:v>Year 1</c:v>
                </c:pt>
                <c:pt idx="1">
                  <c:v>Year 2</c:v>
                </c:pt>
                <c:pt idx="2">
                  <c:v>Year 3</c:v>
                </c:pt>
                <c:pt idx="3">
                  <c:v>Total</c:v>
                </c:pt>
              </c:strCache>
            </c:strRef>
          </c:cat>
          <c:val>
            <c:numRef>
              <c:f>'4. Graphs'!$I$42:$L$42</c:f>
              <c:numCache>
                <c:formatCode>0%</c:formatCode>
                <c:ptCount val="4"/>
                <c:pt idx="0">
                  <c:v>-0.23184168012924072</c:v>
                </c:pt>
                <c:pt idx="1">
                  <c:v>-0.16743941841680129</c:v>
                </c:pt>
                <c:pt idx="2">
                  <c:v>-5.8747980613893379E-2</c:v>
                </c:pt>
                <c:pt idx="3">
                  <c:v>-0.4580290791599354</c:v>
                </c:pt>
              </c:numCache>
            </c:numRef>
          </c:val>
          <c:extLst>
            <c:ext xmlns:c16="http://schemas.microsoft.com/office/drawing/2014/chart" uri="{C3380CC4-5D6E-409C-BE32-E72D297353CC}">
              <c16:uniqueId val="{00000003-23FF-4E76-9870-9DD44DD60A15}"/>
            </c:ext>
          </c:extLst>
        </c:ser>
        <c:dLbls>
          <c:showLegendKey val="0"/>
          <c:showVal val="0"/>
          <c:showCatName val="0"/>
          <c:showSerName val="0"/>
          <c:showPercent val="0"/>
          <c:showBubbleSize val="0"/>
        </c:dLbls>
        <c:gapWidth val="150"/>
        <c:axId val="264751759"/>
        <c:axId val="264748431"/>
      </c:barChart>
      <c:catAx>
        <c:axId val="26475175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64748431"/>
        <c:crosses val="autoZero"/>
        <c:auto val="1"/>
        <c:lblAlgn val="ctr"/>
        <c:lblOffset val="100"/>
        <c:noMultiLvlLbl val="0"/>
      </c:catAx>
      <c:valAx>
        <c:axId val="2647484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647517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vs Existing</a:t>
            </a:r>
            <a:r>
              <a:rPr lang="en-US" baseline="0"/>
              <a:t> Costs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'4. Graphs'!$C$54</c:f>
              <c:strCache>
                <c:ptCount val="1"/>
                <c:pt idx="0">
                  <c:v>Incremental Cost</c:v>
                </c:pt>
              </c:strCache>
            </c:strRef>
          </c:tx>
          <c:spPr>
            <a:solidFill>
              <a:schemeClr val="accent1"/>
            </a:solidFill>
            <a:ln>
              <a:noFill/>
            </a:ln>
            <a:effectLst/>
          </c:spPr>
          <c:invertIfNegative val="0"/>
          <c:cat>
            <c:strRef>
              <c:f>'4. Graphs'!$B$55:$B$58</c:f>
              <c:strCache>
                <c:ptCount val="4"/>
                <c:pt idx="0">
                  <c:v>Objective 1</c:v>
                </c:pt>
                <c:pt idx="1">
                  <c:v>Objective 2</c:v>
                </c:pt>
                <c:pt idx="2">
                  <c:v>Objective 3</c:v>
                </c:pt>
                <c:pt idx="3">
                  <c:v>Total</c:v>
                </c:pt>
              </c:strCache>
            </c:strRef>
          </c:cat>
          <c:val>
            <c:numRef>
              <c:f>'4. Graphs'!$C$55:$C$58</c:f>
              <c:numCache>
                <c:formatCode>_(* #,##0_);_(* \(#,##0\);_(* "-"??_);_(@_)</c:formatCode>
                <c:ptCount val="4"/>
                <c:pt idx="0">
                  <c:v>871265</c:v>
                </c:pt>
                <c:pt idx="1">
                  <c:v>816760</c:v>
                </c:pt>
                <c:pt idx="2">
                  <c:v>168975</c:v>
                </c:pt>
                <c:pt idx="3">
                  <c:v>1857000</c:v>
                </c:pt>
              </c:numCache>
            </c:numRef>
          </c:val>
          <c:extLst>
            <c:ext xmlns:c16="http://schemas.microsoft.com/office/drawing/2014/chart" uri="{C3380CC4-5D6E-409C-BE32-E72D297353CC}">
              <c16:uniqueId val="{00000000-5E62-4EF4-8692-29CB980FBC6D}"/>
            </c:ext>
          </c:extLst>
        </c:ser>
        <c:ser>
          <c:idx val="1"/>
          <c:order val="1"/>
          <c:tx>
            <c:strRef>
              <c:f>'4. Graphs'!$D$54</c:f>
              <c:strCache>
                <c:ptCount val="1"/>
                <c:pt idx="0">
                  <c:v>Existing Cost</c:v>
                </c:pt>
              </c:strCache>
            </c:strRef>
          </c:tx>
          <c:spPr>
            <a:solidFill>
              <a:schemeClr val="accent2"/>
            </a:solidFill>
            <a:ln>
              <a:noFill/>
            </a:ln>
            <a:effectLst/>
          </c:spPr>
          <c:invertIfNegative val="0"/>
          <c:cat>
            <c:strRef>
              <c:f>'4. Graphs'!$B$55:$B$58</c:f>
              <c:strCache>
                <c:ptCount val="4"/>
                <c:pt idx="0">
                  <c:v>Objective 1</c:v>
                </c:pt>
                <c:pt idx="1">
                  <c:v>Objective 2</c:v>
                </c:pt>
                <c:pt idx="2">
                  <c:v>Objective 3</c:v>
                </c:pt>
                <c:pt idx="3">
                  <c:v>Total</c:v>
                </c:pt>
              </c:strCache>
            </c:strRef>
          </c:cat>
          <c:val>
            <c:numRef>
              <c:f>'4. Graphs'!$D$55:$D$58</c:f>
              <c:numCache>
                <c:formatCode>_(* #,##0_);_(* \(#,##0\);_(* "-"??_);_(@_)</c:formatCode>
                <c:ptCount val="4"/>
                <c:pt idx="0">
                  <c:v>159000</c:v>
                </c:pt>
                <c:pt idx="1">
                  <c:v>238500</c:v>
                </c:pt>
                <c:pt idx="2">
                  <c:v>131000</c:v>
                </c:pt>
                <c:pt idx="3">
                  <c:v>528500</c:v>
                </c:pt>
              </c:numCache>
            </c:numRef>
          </c:val>
          <c:extLst>
            <c:ext xmlns:c16="http://schemas.microsoft.com/office/drawing/2014/chart" uri="{C3380CC4-5D6E-409C-BE32-E72D297353CC}">
              <c16:uniqueId val="{00000001-5E62-4EF4-8692-29CB980FBC6D}"/>
            </c:ext>
          </c:extLst>
        </c:ser>
        <c:ser>
          <c:idx val="2"/>
          <c:order val="2"/>
          <c:tx>
            <c:strRef>
              <c:f>'4. Graphs'!$E$54</c:f>
              <c:strCache>
                <c:ptCount val="1"/>
                <c:pt idx="0">
                  <c:v>Full Costs</c:v>
                </c:pt>
              </c:strCache>
            </c:strRef>
          </c:tx>
          <c:spPr>
            <a:solidFill>
              <a:schemeClr val="accent3"/>
            </a:solidFill>
            <a:ln>
              <a:noFill/>
            </a:ln>
            <a:effectLst/>
          </c:spPr>
          <c:invertIfNegative val="0"/>
          <c:cat>
            <c:strRef>
              <c:f>'4. Graphs'!$B$55:$B$58</c:f>
              <c:strCache>
                <c:ptCount val="4"/>
                <c:pt idx="0">
                  <c:v>Objective 1</c:v>
                </c:pt>
                <c:pt idx="1">
                  <c:v>Objective 2</c:v>
                </c:pt>
                <c:pt idx="2">
                  <c:v>Objective 3</c:v>
                </c:pt>
                <c:pt idx="3">
                  <c:v>Total</c:v>
                </c:pt>
              </c:strCache>
            </c:strRef>
          </c:cat>
          <c:val>
            <c:numRef>
              <c:f>'4. Graphs'!$E$55:$E$58</c:f>
              <c:numCache>
                <c:formatCode>_(* #,##0_);_(* \(#,##0\);_(* "-"??_);_(@_)</c:formatCode>
                <c:ptCount val="4"/>
                <c:pt idx="0">
                  <c:v>1030265</c:v>
                </c:pt>
                <c:pt idx="1">
                  <c:v>1055260</c:v>
                </c:pt>
                <c:pt idx="2">
                  <c:v>299975</c:v>
                </c:pt>
                <c:pt idx="3">
                  <c:v>2385500</c:v>
                </c:pt>
              </c:numCache>
            </c:numRef>
          </c:val>
          <c:extLst>
            <c:ext xmlns:c16="http://schemas.microsoft.com/office/drawing/2014/chart" uri="{C3380CC4-5D6E-409C-BE32-E72D297353CC}">
              <c16:uniqueId val="{00000002-5E62-4EF4-8692-29CB980FBC6D}"/>
            </c:ext>
          </c:extLst>
        </c:ser>
        <c:dLbls>
          <c:showLegendKey val="0"/>
          <c:showVal val="0"/>
          <c:showCatName val="0"/>
          <c:showSerName val="0"/>
          <c:showPercent val="0"/>
          <c:showBubbleSize val="0"/>
        </c:dLbls>
        <c:gapWidth val="150"/>
        <c:axId val="774094783"/>
        <c:axId val="774103935"/>
      </c:barChart>
      <c:catAx>
        <c:axId val="774094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74103935"/>
        <c:crosses val="autoZero"/>
        <c:auto val="1"/>
        <c:lblAlgn val="ctr"/>
        <c:lblOffset val="100"/>
        <c:noMultiLvlLbl val="0"/>
      </c:catAx>
      <c:valAx>
        <c:axId val="77410393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74094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60960</xdr:rowOff>
    </xdr:from>
    <xdr:to>
      <xdr:col>9</xdr:col>
      <xdr:colOff>563880</xdr:colOff>
      <xdr:row>92</xdr:row>
      <xdr:rowOff>175260</xdr:rowOff>
    </xdr:to>
    <xdr:sp macro="" textlink="">
      <xdr:nvSpPr>
        <xdr:cNvPr id="2" name="TextBox 1"/>
        <xdr:cNvSpPr txBox="1"/>
      </xdr:nvSpPr>
      <xdr:spPr>
        <a:xfrm>
          <a:off x="68580" y="60960"/>
          <a:ext cx="5981700" cy="169392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INSTRUCTIONS FOR </a:t>
          </a:r>
          <a:r>
            <a:rPr lang="en-US" sz="1100" b="1">
              <a:solidFill>
                <a:schemeClr val="dk1"/>
              </a:solidFill>
              <a:effectLst/>
              <a:latin typeface="+mn-lt"/>
              <a:ea typeface="+mn-ea"/>
              <a:cs typeface="+mn-cs"/>
            </a:rPr>
            <a:t>ESTIMATING</a:t>
          </a:r>
          <a:r>
            <a:rPr lang="en-US" sz="1000" b="1" baseline="0">
              <a:solidFill>
                <a:schemeClr val="dk1"/>
              </a:solidFill>
              <a:effectLst/>
              <a:latin typeface="+mn-lt"/>
              <a:ea typeface="+mn-ea"/>
              <a:cs typeface="+mn-cs"/>
            </a:rPr>
            <a:t> INCREMENTAL (ADDITIONAL) COSTS</a:t>
          </a:r>
        </a:p>
        <a:p>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The tool supports estimating </a:t>
          </a:r>
          <a:r>
            <a:rPr lang="en-US" sz="1000" b="0">
              <a:solidFill>
                <a:schemeClr val="dk1"/>
              </a:solidFill>
              <a:effectLst/>
              <a:latin typeface="+mn-lt"/>
              <a:ea typeface="+mn-ea"/>
              <a:cs typeface="+mn-cs"/>
            </a:rPr>
            <a:t>incremental</a:t>
          </a:r>
          <a:r>
            <a:rPr lang="en-US" sz="1000">
              <a:solidFill>
                <a:schemeClr val="dk1"/>
              </a:solidFill>
              <a:effectLst/>
              <a:latin typeface="+mn-lt"/>
              <a:ea typeface="+mn-ea"/>
              <a:cs typeface="+mn-cs"/>
            </a:rPr>
            <a:t> costs by action plan element, by year, by main line item, and by frequency of occurrence (one-off vs recurrent). Data is entered </a:t>
          </a:r>
          <a:r>
            <a:rPr lang="en-US" sz="1000" b="1">
              <a:solidFill>
                <a:schemeClr val="dk1"/>
              </a:solidFill>
              <a:effectLst/>
              <a:latin typeface="+mn-lt"/>
              <a:ea typeface="+mn-ea"/>
              <a:cs typeface="+mn-cs"/>
            </a:rPr>
            <a:t>only to sheets 1 and 2</a:t>
          </a:r>
          <a:r>
            <a:rPr lang="en-US" sz="1000">
              <a:solidFill>
                <a:schemeClr val="dk1"/>
              </a:solidFill>
              <a:effectLst/>
              <a:latin typeface="+mn-lt"/>
              <a:ea typeface="+mn-ea"/>
              <a:cs typeface="+mn-cs"/>
            </a:rPr>
            <a:t>. Sheets</a:t>
          </a:r>
          <a:r>
            <a:rPr lang="en-US" sz="1000" baseline="0">
              <a:solidFill>
                <a:schemeClr val="dk1"/>
              </a:solidFill>
              <a:effectLst/>
              <a:latin typeface="+mn-lt"/>
              <a:ea typeface="+mn-ea"/>
              <a:cs typeface="+mn-cs"/>
            </a:rPr>
            <a:t> 3 and 4  will present results</a:t>
          </a:r>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1" u="sng">
              <a:solidFill>
                <a:schemeClr val="dk1"/>
              </a:solidFill>
              <a:effectLst/>
              <a:latin typeface="+mn-lt"/>
              <a:ea typeface="+mn-ea"/>
              <a:cs typeface="+mn-cs"/>
            </a:rPr>
            <a:t>Sheet 1: Standard Cost</a:t>
          </a:r>
          <a:endParaRPr lang="bs-Latn-BA" sz="1000" u="sng">
            <a:solidFill>
              <a:schemeClr val="dk1"/>
            </a:solidFill>
            <a:effectLst/>
            <a:latin typeface="+mn-lt"/>
            <a:ea typeface="+mn-ea"/>
            <a:cs typeface="+mn-cs"/>
          </a:endParaRPr>
        </a:p>
        <a:p>
          <a:r>
            <a:rPr lang="en-US" sz="1000">
              <a:solidFill>
                <a:schemeClr val="dk1"/>
              </a:solidFill>
              <a:effectLst/>
              <a:latin typeface="+mn-lt"/>
              <a:ea typeface="+mn-ea"/>
              <a:cs typeface="+mn-cs"/>
            </a:rPr>
            <a:t>Enter standard unit costs for typical input items in the cells highlighted in yellow (the amounts entered are illustrative). These cells are linked to Sheet 2, and the amounts entered will be multiplied with quantities of inputs entered in Sheet 2:</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Salaries and allowances: enter average gross monthly salary and allowances for each salary category. You can rename, delete or add categories as needed. Make sure that average monthly allowances include all types of allowances (such as holiday or anniversary bonuses), so that all staff costs are included.</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Events, study tours, expert fees, capital items: enter average unit cost for each category. </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Incremental overheads (e.g. utilities, communication, maintenance, supplies etc.). resulting from new employment: enter percentage of total salary and allowances costs. </a:t>
          </a:r>
        </a:p>
        <a:p>
          <a:pPr lvl="0"/>
          <a:r>
            <a:rPr lang="en-US" sz="1000">
              <a:solidFill>
                <a:schemeClr val="dk1"/>
              </a:solidFill>
              <a:effectLst/>
              <a:latin typeface="+mn-lt"/>
              <a:ea typeface="+mn-ea"/>
              <a:cs typeface="+mn-cs"/>
            </a:rPr>
            <a:t>Tip: You can also</a:t>
          </a:r>
          <a:r>
            <a:rPr lang="en-US" sz="1000" baseline="0">
              <a:solidFill>
                <a:schemeClr val="dk1"/>
              </a:solidFill>
              <a:effectLst/>
              <a:latin typeface="+mn-lt"/>
              <a:ea typeface="+mn-ea"/>
              <a:cs typeface="+mn-cs"/>
            </a:rPr>
            <a:t> define standard costs of some ouptuts (e.g. cost of training event, or cost of producing an analysis paper etc.) and adjust columns in Sheet 2 accordingly. Ask an experienced Excel user to help.</a:t>
          </a:r>
          <a:endParaRPr lang="bs-Latn-BA"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1" u="sng">
              <a:solidFill>
                <a:schemeClr val="dk1"/>
              </a:solidFill>
              <a:effectLst/>
              <a:latin typeface="+mn-lt"/>
              <a:ea typeface="+mn-ea"/>
              <a:cs typeface="+mn-cs"/>
            </a:rPr>
            <a:t>Sheet 2: Incremental Cost </a:t>
          </a:r>
          <a:r>
            <a:rPr lang="en-US" sz="1000" b="1" u="none">
              <a:solidFill>
                <a:schemeClr val="dk1"/>
              </a:solidFill>
              <a:effectLst/>
              <a:latin typeface="+mn-lt"/>
              <a:ea typeface="+mn-ea"/>
              <a:cs typeface="+mn-cs"/>
            </a:rPr>
            <a:t> </a:t>
          </a:r>
          <a:r>
            <a:rPr lang="en-US" sz="1000" b="0" baseline="0">
              <a:solidFill>
                <a:schemeClr val="dk1"/>
              </a:solidFill>
              <a:effectLst/>
              <a:latin typeface="+mn-lt"/>
              <a:ea typeface="+mn-ea"/>
              <a:cs typeface="+mn-cs"/>
            </a:rPr>
            <a:t>is </a:t>
          </a:r>
          <a:r>
            <a:rPr lang="en-US" sz="1000">
              <a:solidFill>
                <a:schemeClr val="dk1"/>
              </a:solidFill>
              <a:effectLst/>
              <a:latin typeface="+mn-lt"/>
              <a:ea typeface="+mn-ea"/>
              <a:cs typeface="+mn-cs"/>
            </a:rPr>
            <a:t>the main data entry sheet. </a:t>
          </a:r>
        </a:p>
        <a:p>
          <a:endParaRPr lang="en-US" sz="1000" b="0" u="sng">
            <a:solidFill>
              <a:schemeClr val="dk1"/>
            </a:solidFill>
            <a:effectLst/>
            <a:latin typeface="+mn-lt"/>
            <a:ea typeface="+mn-ea"/>
            <a:cs typeface="+mn-cs"/>
          </a:endParaRPr>
        </a:p>
        <a:p>
          <a:r>
            <a:rPr lang="en-US" sz="1000" b="0" u="sng">
              <a:solidFill>
                <a:schemeClr val="dk1"/>
              </a:solidFill>
              <a:effectLst/>
              <a:latin typeface="+mn-lt"/>
              <a:ea typeface="+mn-ea"/>
              <a:cs typeface="+mn-cs"/>
            </a:rPr>
            <a:t>Action plan elements</a:t>
          </a:r>
          <a:r>
            <a:rPr lang="en-US" sz="1000" b="1">
              <a:solidFill>
                <a:schemeClr val="dk1"/>
              </a:solidFill>
              <a:effectLst/>
              <a:latin typeface="+mn-lt"/>
              <a:ea typeface="+mn-ea"/>
              <a:cs typeface="+mn-cs"/>
            </a:rPr>
            <a:t> </a:t>
          </a:r>
          <a:r>
            <a:rPr lang="en-US" sz="1000">
              <a:solidFill>
                <a:schemeClr val="dk1"/>
              </a:solidFill>
              <a:effectLst/>
              <a:latin typeface="+mn-lt"/>
              <a:ea typeface="+mn-ea"/>
              <a:cs typeface="+mn-cs"/>
            </a:rPr>
            <a:t>are listed in rows, structured at three hierarchical levels: objective, activity and output. Since it is impossible to produce one structure that fits all action plans, you need to</a:t>
          </a:r>
          <a:r>
            <a:rPr lang="en-US" sz="1000" b="1">
              <a:solidFill>
                <a:schemeClr val="dk1"/>
              </a:solidFill>
              <a:effectLst/>
              <a:latin typeface="+mn-lt"/>
              <a:ea typeface="+mn-ea"/>
              <a:cs typeface="+mn-cs"/>
            </a:rPr>
            <a:t> adjust it </a:t>
          </a:r>
          <a:r>
            <a:rPr lang="en-US" sz="1000">
              <a:solidFill>
                <a:schemeClr val="dk1"/>
              </a:solidFill>
              <a:effectLst/>
              <a:latin typeface="+mn-lt"/>
              <a:ea typeface="+mn-ea"/>
              <a:cs typeface="+mn-cs"/>
            </a:rPr>
            <a:t>to your action plan: </a:t>
          </a:r>
          <a:endParaRPr lang="bs-Latn-BA" sz="1000">
            <a:solidFill>
              <a:schemeClr val="dk1"/>
            </a:solidFill>
            <a:effectLst/>
            <a:latin typeface="+mn-lt"/>
            <a:ea typeface="+mn-ea"/>
            <a:cs typeface="+mn-cs"/>
          </a:endParaRPr>
        </a:p>
        <a:p>
          <a:pPr lvl="0"/>
          <a:r>
            <a:rPr lang="en-US" sz="1000" b="0">
              <a:solidFill>
                <a:schemeClr val="dk1"/>
              </a:solidFill>
              <a:effectLst/>
              <a:latin typeface="+mn-lt"/>
              <a:ea typeface="+mn-ea"/>
              <a:cs typeface="+mn-cs"/>
            </a:rPr>
            <a:t>1.</a:t>
          </a:r>
          <a:r>
            <a:rPr lang="en-US" sz="1000" b="0" baseline="0">
              <a:solidFill>
                <a:schemeClr val="dk1"/>
              </a:solidFill>
              <a:effectLst/>
              <a:latin typeface="+mn-lt"/>
              <a:ea typeface="+mn-ea"/>
              <a:cs typeface="+mn-cs"/>
            </a:rPr>
            <a:t> </a:t>
          </a:r>
          <a:r>
            <a:rPr lang="en-US" sz="1000" b="0">
              <a:solidFill>
                <a:schemeClr val="dk1"/>
              </a:solidFill>
              <a:effectLst/>
              <a:latin typeface="+mn-lt"/>
              <a:ea typeface="+mn-ea"/>
              <a:cs typeface="+mn-cs"/>
            </a:rPr>
            <a:t>Rename </a:t>
          </a:r>
          <a:r>
            <a:rPr lang="en-US" sz="1000">
              <a:solidFill>
                <a:schemeClr val="dk1"/>
              </a:solidFill>
              <a:effectLst/>
              <a:latin typeface="+mn-lt"/>
              <a:ea typeface="+mn-ea"/>
              <a:cs typeface="+mn-cs"/>
            </a:rPr>
            <a:t>the elements (objective, activity, output) to match your action plan elements</a:t>
          </a:r>
          <a:endParaRPr lang="bs-Latn-BA" sz="1000">
            <a:solidFill>
              <a:schemeClr val="dk1"/>
            </a:solidFill>
            <a:effectLst/>
            <a:latin typeface="+mn-lt"/>
            <a:ea typeface="+mn-ea"/>
            <a:cs typeface="+mn-cs"/>
          </a:endParaRPr>
        </a:p>
        <a:p>
          <a:pPr lvl="0"/>
          <a:r>
            <a:rPr lang="en-US" sz="1000" b="0">
              <a:solidFill>
                <a:schemeClr val="dk1"/>
              </a:solidFill>
              <a:effectLst/>
              <a:latin typeface="+mn-lt"/>
              <a:ea typeface="+mn-ea"/>
              <a:cs typeface="+mn-cs"/>
            </a:rPr>
            <a:t>2.</a:t>
          </a:r>
          <a:r>
            <a:rPr lang="en-US" sz="1000" b="0" baseline="0">
              <a:solidFill>
                <a:schemeClr val="dk1"/>
              </a:solidFill>
              <a:effectLst/>
              <a:latin typeface="+mn-lt"/>
              <a:ea typeface="+mn-ea"/>
              <a:cs typeface="+mn-cs"/>
            </a:rPr>
            <a:t> </a:t>
          </a:r>
          <a:r>
            <a:rPr lang="en-US" sz="1000" b="0">
              <a:solidFill>
                <a:schemeClr val="dk1"/>
              </a:solidFill>
              <a:effectLst/>
              <a:latin typeface="+mn-lt"/>
              <a:ea typeface="+mn-ea"/>
              <a:cs typeface="+mn-cs"/>
            </a:rPr>
            <a:t>Adjust hierarchical levels:</a:t>
          </a:r>
          <a:r>
            <a:rPr lang="en-US" sz="1000">
              <a:solidFill>
                <a:schemeClr val="dk1"/>
              </a:solidFill>
              <a:effectLst/>
              <a:latin typeface="+mn-lt"/>
              <a:ea typeface="+mn-ea"/>
              <a:cs typeface="+mn-cs"/>
            </a:rPr>
            <a:t> to add the fourth level (e.g. “</a:t>
          </a:r>
          <a:r>
            <a:rPr lang="en-US" sz="1000" b="0">
              <a:solidFill>
                <a:schemeClr val="dk1"/>
              </a:solidFill>
              <a:effectLst/>
              <a:latin typeface="+mn-lt"/>
              <a:ea typeface="+mn-ea"/>
              <a:cs typeface="+mn-cs"/>
            </a:rPr>
            <a:t>result”), insert a</a:t>
          </a:r>
          <a:r>
            <a:rPr lang="en-US" sz="1000" b="0" i="1">
              <a:solidFill>
                <a:schemeClr val="dk1"/>
              </a:solidFill>
              <a:effectLst/>
              <a:latin typeface="+mn-lt"/>
              <a:ea typeface="+mn-ea"/>
              <a:cs typeface="+mn-cs"/>
            </a:rPr>
            <a:t> </a:t>
          </a:r>
          <a:r>
            <a:rPr lang="en-US" sz="1000" b="0">
              <a:solidFill>
                <a:schemeClr val="dk1"/>
              </a:solidFill>
              <a:effectLst/>
              <a:latin typeface="+mn-lt"/>
              <a:ea typeface="+mn-ea"/>
              <a:cs typeface="+mn-cs"/>
            </a:rPr>
            <a:t>new column before column B (“objective”), group “objectives” to “results”, and copy the selection for as many “results” and “objectives” as  needed. Alternatively, you can insert a new row for each “result” above the relevant “objective” raw. In either case you will need to add new rows to calculate totals for the “result” level. Another way to add the next hierarchical level (“result”) is to make a separate copy of entire Sheet </a:t>
          </a:r>
          <a:r>
            <a:rPr lang="en-US" sz="1000">
              <a:solidFill>
                <a:schemeClr val="dk1"/>
              </a:solidFill>
              <a:effectLst/>
              <a:latin typeface="+mn-lt"/>
              <a:ea typeface="+mn-ea"/>
              <a:cs typeface="+mn-cs"/>
            </a:rPr>
            <a:t>2 for each result. </a:t>
          </a:r>
          <a:endParaRPr lang="bs-Latn-BA" sz="1000">
            <a:solidFill>
              <a:schemeClr val="dk1"/>
            </a:solidFill>
            <a:effectLst/>
            <a:latin typeface="+mn-lt"/>
            <a:ea typeface="+mn-ea"/>
            <a:cs typeface="+mn-cs"/>
          </a:endParaRPr>
        </a:p>
        <a:p>
          <a:pPr lvl="0"/>
          <a:r>
            <a:rPr lang="en-US" sz="1000" b="0">
              <a:solidFill>
                <a:schemeClr val="dk1"/>
              </a:solidFill>
              <a:effectLst/>
              <a:latin typeface="+mn-lt"/>
              <a:ea typeface="+mn-ea"/>
              <a:cs typeface="+mn-cs"/>
            </a:rPr>
            <a:t>3. Adjust the number of rows</a:t>
          </a:r>
          <a:r>
            <a:rPr lang="en-US" sz="1000">
              <a:solidFill>
                <a:schemeClr val="dk1"/>
              </a:solidFill>
              <a:effectLst/>
              <a:latin typeface="+mn-lt"/>
              <a:ea typeface="+mn-ea"/>
              <a:cs typeface="+mn-cs"/>
            </a:rPr>
            <a:t>: Four</a:t>
          </a:r>
          <a:r>
            <a:rPr lang="en-US" sz="1000" baseline="0">
              <a:solidFill>
                <a:schemeClr val="dk1"/>
              </a:solidFill>
              <a:effectLst/>
              <a:latin typeface="+mn-lt"/>
              <a:ea typeface="+mn-ea"/>
              <a:cs typeface="+mn-cs"/>
            </a:rPr>
            <a:t> rows are currently provided for each element. Add or delete rows as needed. </a:t>
          </a:r>
          <a:r>
            <a:rPr lang="en-US" sz="1000">
              <a:solidFill>
                <a:schemeClr val="dk1"/>
              </a:solidFill>
              <a:effectLst/>
              <a:latin typeface="+mn-lt"/>
              <a:ea typeface="+mn-ea"/>
              <a:cs typeface="+mn-cs"/>
            </a:rPr>
            <a:t> When you add rows make sure you do it by copying and pasting existing rows (so that the formula is copied across the columns), rather than by inserting blank rows. </a:t>
          </a:r>
          <a:endParaRPr lang="bs-Latn-BA" sz="1000">
            <a:solidFill>
              <a:schemeClr val="dk1"/>
            </a:solidFill>
            <a:effectLst/>
            <a:latin typeface="+mn-lt"/>
            <a:ea typeface="+mn-ea"/>
            <a:cs typeface="+mn-cs"/>
          </a:endParaRPr>
        </a:p>
        <a:p>
          <a:pPr lvl="0"/>
          <a:r>
            <a:rPr lang="en-US" sz="1000" b="0">
              <a:solidFill>
                <a:schemeClr val="dk1"/>
              </a:solidFill>
              <a:effectLst/>
              <a:latin typeface="+mn-lt"/>
              <a:ea typeface="+mn-ea"/>
              <a:cs typeface="+mn-cs"/>
            </a:rPr>
            <a:t>4. Copy the text from your action plan: Y</a:t>
          </a:r>
          <a:r>
            <a:rPr lang="en-US" sz="1000">
              <a:solidFill>
                <a:schemeClr val="dk1"/>
              </a:solidFill>
              <a:effectLst/>
              <a:latin typeface="+mn-lt"/>
              <a:ea typeface="+mn-ea"/>
              <a:cs typeface="+mn-cs"/>
            </a:rPr>
            <a:t>ou can add columns for “responsibility”, “start date”, “end date” etc.</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0" u="sng">
              <a:solidFill>
                <a:schemeClr val="dk1"/>
              </a:solidFill>
              <a:effectLst/>
              <a:latin typeface="+mn-lt"/>
              <a:ea typeface="+mn-ea"/>
              <a:cs typeface="+mn-cs"/>
            </a:rPr>
            <a:t>Important: </a:t>
          </a:r>
          <a:r>
            <a:rPr lang="en-US" sz="1000">
              <a:solidFill>
                <a:schemeClr val="dk1"/>
              </a:solidFill>
              <a:effectLst/>
              <a:latin typeface="+mn-lt"/>
              <a:ea typeface="+mn-ea"/>
              <a:cs typeface="+mn-cs"/>
            </a:rPr>
            <a:t>Any restructuring will affect the formulas in this sheet and in sheets 3 and 4. Check the totals after restructuring and adjust sheets 3 and 4. Ask an experienced Excel user to help.</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0" u="sng">
              <a:solidFill>
                <a:schemeClr val="dk1"/>
              </a:solidFill>
              <a:effectLst/>
              <a:latin typeface="+mn-lt"/>
              <a:ea typeface="+mn-ea"/>
              <a:cs typeface="+mn-cs"/>
            </a:rPr>
            <a:t>Cost elements</a:t>
          </a:r>
          <a:r>
            <a:rPr lang="en-US" sz="1000" b="1" u="sng">
              <a:solidFill>
                <a:schemeClr val="dk1"/>
              </a:solidFill>
              <a:effectLst/>
              <a:latin typeface="+mn-lt"/>
              <a:ea typeface="+mn-ea"/>
              <a:cs typeface="+mn-cs"/>
            </a:rPr>
            <a:t> </a:t>
          </a:r>
          <a:r>
            <a:rPr lang="en-US" sz="1000">
              <a:solidFill>
                <a:schemeClr val="dk1"/>
              </a:solidFill>
              <a:effectLst/>
              <a:latin typeface="+mn-lt"/>
              <a:ea typeface="+mn-ea"/>
              <a:cs typeface="+mn-cs"/>
            </a:rPr>
            <a:t>are listed in columns,</a:t>
          </a:r>
          <a:r>
            <a:rPr lang="en-US" sz="1000" b="1">
              <a:solidFill>
                <a:schemeClr val="dk1"/>
              </a:solidFill>
              <a:effectLst/>
              <a:latin typeface="+mn-lt"/>
              <a:ea typeface="+mn-ea"/>
              <a:cs typeface="+mn-cs"/>
            </a:rPr>
            <a:t> </a:t>
          </a:r>
          <a:r>
            <a:rPr lang="en-US" sz="1000">
              <a:solidFill>
                <a:schemeClr val="dk1"/>
              </a:solidFill>
              <a:effectLst/>
              <a:latin typeface="+mn-lt"/>
              <a:ea typeface="+mn-ea"/>
              <a:cs typeface="+mn-cs"/>
            </a:rPr>
            <a:t>by category and by year. </a:t>
          </a:r>
          <a:r>
            <a:rPr lang="en-US" sz="1000" b="1">
              <a:solidFill>
                <a:schemeClr val="dk1"/>
              </a:solidFill>
              <a:effectLst/>
              <a:latin typeface="+mn-lt"/>
              <a:ea typeface="+mn-ea"/>
              <a:cs typeface="+mn-cs"/>
            </a:rPr>
            <a:t>Three identical fields</a:t>
          </a:r>
          <a:r>
            <a:rPr lang="en-US" sz="1000">
              <a:solidFill>
                <a:schemeClr val="dk1"/>
              </a:solidFill>
              <a:effectLst/>
              <a:latin typeface="+mn-lt"/>
              <a:ea typeface="+mn-ea"/>
              <a:cs typeface="+mn-cs"/>
            </a:rPr>
            <a:t>, one for each year are </a:t>
          </a:r>
          <a:r>
            <a:rPr lang="en-US" sz="1000" b="0">
              <a:solidFill>
                <a:schemeClr val="dk1"/>
              </a:solidFill>
              <a:effectLst/>
              <a:latin typeface="+mn-lt"/>
              <a:ea typeface="+mn-ea"/>
              <a:cs typeface="+mn-cs"/>
            </a:rPr>
            <a:t>provided (</a:t>
          </a:r>
          <a:r>
            <a:rPr lang="en-US" sz="1000" b="0">
              <a:solidFill>
                <a:schemeClr val="accent5">
                  <a:lumMod val="75000"/>
                </a:schemeClr>
              </a:solidFill>
              <a:effectLst/>
              <a:latin typeface="+mn-lt"/>
              <a:ea typeface="+mn-ea"/>
              <a:cs typeface="+mn-cs"/>
            </a:rPr>
            <a:t>Year 1 - blue</a:t>
          </a:r>
          <a:r>
            <a:rPr lang="en-US" sz="1000" b="0">
              <a:solidFill>
                <a:schemeClr val="dk1"/>
              </a:solidFill>
              <a:effectLst/>
              <a:latin typeface="+mn-lt"/>
              <a:ea typeface="+mn-ea"/>
              <a:cs typeface="+mn-cs"/>
            </a:rPr>
            <a:t>, </a:t>
          </a:r>
          <a:r>
            <a:rPr lang="en-US" sz="1000" b="0">
              <a:solidFill>
                <a:schemeClr val="accent4">
                  <a:lumMod val="75000"/>
                </a:schemeClr>
              </a:solidFill>
              <a:effectLst/>
              <a:latin typeface="+mn-lt"/>
              <a:ea typeface="+mn-ea"/>
              <a:cs typeface="+mn-cs"/>
            </a:rPr>
            <a:t>Year 2 - yellow</a:t>
          </a:r>
          <a:r>
            <a:rPr lang="en-US" sz="1000" b="0">
              <a:solidFill>
                <a:schemeClr val="dk1"/>
              </a:solidFill>
              <a:effectLst/>
              <a:latin typeface="+mn-lt"/>
              <a:ea typeface="+mn-ea"/>
              <a:cs typeface="+mn-cs"/>
            </a:rPr>
            <a:t>, </a:t>
          </a:r>
          <a:r>
            <a:rPr lang="en-US" sz="1000" b="0">
              <a:solidFill>
                <a:schemeClr val="accent6">
                  <a:lumMod val="75000"/>
                </a:schemeClr>
              </a:solidFill>
              <a:effectLst/>
              <a:latin typeface="+mn-lt"/>
              <a:ea typeface="+mn-ea"/>
              <a:cs typeface="+mn-cs"/>
            </a:rPr>
            <a:t>Year 3 - green</a:t>
          </a:r>
          <a:r>
            <a:rPr lang="en-US" sz="1000" b="0">
              <a:solidFill>
                <a:schemeClr val="dk1"/>
              </a:solidFill>
              <a:effectLst/>
              <a:latin typeface="+mn-lt"/>
              <a:ea typeface="+mn-ea"/>
              <a:cs typeface="+mn-cs"/>
            </a:rPr>
            <a:t>), to enable estimating costs by year. The </a:t>
          </a:r>
          <a:r>
            <a:rPr lang="en-US" sz="1000" b="0">
              <a:solidFill>
                <a:schemeClr val="accent3">
                  <a:lumMod val="50000"/>
                </a:schemeClr>
              </a:solidFill>
              <a:effectLst/>
              <a:latin typeface="+mn-lt"/>
              <a:ea typeface="+mn-ea"/>
              <a:cs typeface="+mn-cs"/>
            </a:rPr>
            <a:t>“Totals” </a:t>
          </a:r>
          <a:r>
            <a:rPr lang="en-US" sz="1000" b="0">
              <a:solidFill>
                <a:schemeClr val="dk1"/>
              </a:solidFill>
              <a:effectLst/>
              <a:latin typeface="+mn-lt"/>
              <a:ea typeface="+mn-ea"/>
              <a:cs typeface="+mn-cs"/>
            </a:rPr>
            <a:t>field in </a:t>
          </a:r>
          <a:r>
            <a:rPr lang="en-US" sz="1000" b="0">
              <a:solidFill>
                <a:schemeClr val="accent3">
                  <a:lumMod val="75000"/>
                </a:schemeClr>
              </a:solidFill>
              <a:effectLst/>
              <a:latin typeface="+mn-lt"/>
              <a:ea typeface="+mn-ea"/>
              <a:cs typeface="+mn-cs"/>
            </a:rPr>
            <a:t>grey</a:t>
          </a:r>
          <a:r>
            <a:rPr lang="en-US" sz="1000" b="0">
              <a:solidFill>
                <a:schemeClr val="dk1"/>
              </a:solidFill>
              <a:effectLst/>
              <a:latin typeface="+mn-lt"/>
              <a:ea typeface="+mn-ea"/>
              <a:cs typeface="+mn-cs"/>
            </a:rPr>
            <a:t> is </a:t>
          </a:r>
          <a:r>
            <a:rPr lang="en-US" sz="1000">
              <a:solidFill>
                <a:schemeClr val="dk1"/>
              </a:solidFill>
              <a:effectLst/>
              <a:latin typeface="+mn-lt"/>
              <a:ea typeface="+mn-ea"/>
              <a:cs typeface="+mn-cs"/>
            </a:rPr>
            <a:t>calculated automatically. If you don’t want to make annual estimates, simply enter all data to “Year 1” field (do not enter data to the “Totals” field).</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Each “Year” field contains 44 columns for data entry or cost calculation.</a:t>
          </a:r>
          <a:r>
            <a:rPr lang="en-US" sz="1000" baseline="0">
              <a:solidFill>
                <a:schemeClr val="dk1"/>
              </a:solidFill>
              <a:effectLst/>
              <a:latin typeface="+mn-lt"/>
              <a:ea typeface="+mn-ea"/>
              <a:cs typeface="+mn-cs"/>
            </a:rPr>
            <a:t> </a:t>
          </a:r>
          <a:r>
            <a:rPr lang="en-US" sz="1000" b="1">
              <a:solidFill>
                <a:schemeClr val="dk1"/>
              </a:solidFill>
              <a:effectLst/>
              <a:latin typeface="+mn-lt"/>
              <a:ea typeface="+mn-ea"/>
              <a:cs typeface="+mn-cs"/>
            </a:rPr>
            <a:t>Data is entered only in white cells</a:t>
          </a:r>
          <a:r>
            <a:rPr lang="en-US" sz="1000">
              <a:solidFill>
                <a:schemeClr val="dk1"/>
              </a:solidFill>
              <a:effectLst/>
              <a:latin typeface="+mn-lt"/>
              <a:ea typeface="+mn-ea"/>
              <a:cs typeface="+mn-cs"/>
            </a:rPr>
            <a:t>. Shaded cells contain formula:</a:t>
          </a:r>
        </a:p>
        <a:p>
          <a:endParaRPr lang="bs-Latn-BA" sz="1000">
            <a:solidFill>
              <a:schemeClr val="dk1"/>
            </a:solidFill>
            <a:effectLst/>
            <a:latin typeface="+mn-lt"/>
            <a:ea typeface="+mn-ea"/>
            <a:cs typeface="+mn-cs"/>
          </a:endParaRPr>
        </a:p>
        <a:p>
          <a:r>
            <a:rPr lang="en-US" sz="1000" u="sng">
              <a:solidFill>
                <a:schemeClr val="dk1"/>
              </a:solidFill>
              <a:effectLst/>
              <a:latin typeface="+mn-lt"/>
              <a:ea typeface="+mn-ea"/>
              <a:cs typeface="+mn-cs"/>
            </a:rPr>
            <a:t>Salaries and allowances (1-5): </a:t>
          </a:r>
          <a:endParaRPr lang="bs-Latn-BA" sz="1000" u="sng">
            <a:solidFill>
              <a:schemeClr val="dk1"/>
            </a:solidFill>
            <a:effectLst/>
            <a:latin typeface="+mn-lt"/>
            <a:ea typeface="+mn-ea"/>
            <a:cs typeface="+mn-cs"/>
          </a:endParaRPr>
        </a:p>
        <a:p>
          <a:pPr lvl="0"/>
          <a:r>
            <a:rPr lang="en-US" sz="1000">
              <a:solidFill>
                <a:schemeClr val="dk1"/>
              </a:solidFill>
              <a:effectLst/>
              <a:latin typeface="+mn-lt"/>
              <a:ea typeface="+mn-ea"/>
              <a:cs typeface="+mn-cs"/>
            </a:rPr>
            <a:t>Enter the category of new staff to be employed from the drop-down list (1), number of months each staff will work in the specific year (2), and number of new staff (3). If estimates are not made by year, the number of months should be the total for all years. </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Enter type of employment (4): “P” for permanent staff employed for an indefinite time period, and “T” for temporary staff employed for a period equal or shorter then action plan period. Distinguishing between the two is needed to identify permanent and temporary costs. Make sure the information on permanent staff is entered in each subsequent year.</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Cost (5) is calculated based on standard costs you previously defined.</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The tool does not allow entering several categories of new staff in one row. If this is needed, use the average cost category.</a:t>
          </a:r>
          <a:endParaRPr lang="bs-Latn-BA"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u="sng">
              <a:solidFill>
                <a:schemeClr val="dk1"/>
              </a:solidFill>
              <a:effectLst/>
              <a:latin typeface="+mn-lt"/>
              <a:ea typeface="+mn-ea"/>
              <a:cs typeface="+mn-cs"/>
            </a:rPr>
            <a:t>Materials and services (6-26): </a:t>
          </a:r>
          <a:endParaRPr lang="bs-Latn-BA" sz="1000" u="sng">
            <a:solidFill>
              <a:schemeClr val="dk1"/>
            </a:solidFill>
            <a:effectLst/>
            <a:latin typeface="+mn-lt"/>
            <a:ea typeface="+mn-ea"/>
            <a:cs typeface="+mn-cs"/>
          </a:endParaRPr>
        </a:p>
        <a:p>
          <a:pPr lvl="0"/>
          <a:r>
            <a:rPr lang="en-US" sz="1000">
              <a:solidFill>
                <a:schemeClr val="dk1"/>
              </a:solidFill>
              <a:effectLst/>
              <a:latin typeface="+mn-lt"/>
              <a:ea typeface="+mn-ea"/>
              <a:cs typeface="+mn-cs"/>
            </a:rPr>
            <a:t>For events (e.g. trainings, conferences, seminars, workshops), study tours and experts, enter the number of physical units in columns 6-9, 15-17 and 19-20, respectively. These will be multiplied with standard costs defined in Sheet 1, and totals calculated in columns 10-14, 18 and 21, respectively. </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For other contractual services (e.g. media campaigns, feasibility studies etc.), and software licenses, building, vehicles &amp; equipment maintenance, enter the estimated amounts in (22) and (23), respectively. </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Incremental overheads resulting from new employment (24) is calculated by multiplying the % entered in Sheet 1 with the salary cost in (5).</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Recurrent materials and services (25) is the sum of software licenses, building, vehicles &amp; equipment maintenance (23) and incremental overheads (24).</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Total materials and services (26) is the sum of all relevant categories.</a:t>
          </a:r>
          <a:endParaRPr lang="bs-Latn-BA"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u="sng">
              <a:solidFill>
                <a:schemeClr val="dk1"/>
              </a:solidFill>
              <a:effectLst/>
              <a:latin typeface="+mn-lt"/>
              <a:ea typeface="+mn-ea"/>
              <a:cs typeface="+mn-cs"/>
            </a:rPr>
            <a:t>Capital items (27-35):</a:t>
          </a:r>
          <a:endParaRPr lang="bs-Latn-BA" sz="1000" u="sng">
            <a:solidFill>
              <a:schemeClr val="dk1"/>
            </a:solidFill>
            <a:effectLst/>
            <a:latin typeface="+mn-lt"/>
            <a:ea typeface="+mn-ea"/>
            <a:cs typeface="+mn-cs"/>
          </a:endParaRPr>
        </a:p>
        <a:p>
          <a:pPr lvl="0"/>
          <a:r>
            <a:rPr lang="en-US" sz="1000">
              <a:solidFill>
                <a:schemeClr val="dk1"/>
              </a:solidFill>
              <a:effectLst/>
              <a:latin typeface="+mn-lt"/>
              <a:ea typeface="+mn-ea"/>
              <a:cs typeface="+mn-cs"/>
            </a:rPr>
            <a:t>Enter the number of computer, office equipment and vehicle units in columns 27-29. These will be multiplied with standard costs defined in Sheet 1, and totals calculated in columns 30-32, respectively. </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For software and buildings, enter the estimated amounts in (33) and (34), respectively.</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Total capital items (35) is the sum of all relevant categories.</a:t>
          </a:r>
          <a:endParaRPr lang="bs-Latn-BA"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u="sng">
              <a:solidFill>
                <a:schemeClr val="dk1"/>
              </a:solidFill>
              <a:effectLst/>
              <a:latin typeface="+mn-lt"/>
              <a:ea typeface="+mn-ea"/>
              <a:cs typeface="+mn-cs"/>
            </a:rPr>
            <a:t>Contingency (36-37):</a:t>
          </a:r>
          <a:endParaRPr lang="bs-Latn-BA" sz="1000" u="sng">
            <a:solidFill>
              <a:schemeClr val="dk1"/>
            </a:solidFill>
            <a:effectLst/>
            <a:latin typeface="+mn-lt"/>
            <a:ea typeface="+mn-ea"/>
            <a:cs typeface="+mn-cs"/>
          </a:endParaRPr>
        </a:p>
        <a:p>
          <a:pPr lvl="0"/>
          <a:r>
            <a:rPr lang="en-US" sz="1000">
              <a:solidFill>
                <a:schemeClr val="dk1"/>
              </a:solidFill>
              <a:effectLst/>
              <a:latin typeface="+mn-lt"/>
              <a:ea typeface="+mn-ea"/>
              <a:cs typeface="+mn-cs"/>
            </a:rPr>
            <a:t>If there are any costs that could not fit elsewhere in the table, or if there is a risk that certain costs will be higher than expected, add an estimated amount and an explanatory note.</a:t>
          </a:r>
          <a:endParaRPr lang="bs-Latn-BA"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0" u="sng">
              <a:solidFill>
                <a:schemeClr val="dk1"/>
              </a:solidFill>
              <a:effectLst/>
              <a:latin typeface="+mn-lt"/>
              <a:ea typeface="+mn-ea"/>
              <a:cs typeface="+mn-cs"/>
            </a:rPr>
            <a:t>Important:</a:t>
          </a:r>
          <a:r>
            <a:rPr lang="en-US" sz="1000">
              <a:solidFill>
                <a:schemeClr val="dk1"/>
              </a:solidFill>
              <a:effectLst/>
              <a:latin typeface="+mn-lt"/>
              <a:ea typeface="+mn-ea"/>
              <a:cs typeface="+mn-cs"/>
            </a:rPr>
            <a:t> The formulas multiply the number of units entered with the standard costs defined in Sheet 1. If costs of a particular item are different and this calculation is not applicable, simply </a:t>
          </a:r>
          <a:r>
            <a:rPr lang="en-US" sz="1000" b="1">
              <a:solidFill>
                <a:schemeClr val="dk1"/>
              </a:solidFill>
              <a:effectLst/>
              <a:latin typeface="+mn-lt"/>
              <a:ea typeface="+mn-ea"/>
              <a:cs typeface="+mn-cs"/>
            </a:rPr>
            <a:t>overwrite the formula </a:t>
          </a:r>
          <a:r>
            <a:rPr lang="en-US" sz="1000">
              <a:solidFill>
                <a:schemeClr val="dk1"/>
              </a:solidFill>
              <a:effectLst/>
              <a:latin typeface="+mn-lt"/>
              <a:ea typeface="+mn-ea"/>
              <a:cs typeface="+mn-cs"/>
            </a:rPr>
            <a:t>by entering the appropriate amount directly to formula cells. (For example, travel costs in column 10 are automatically calculated for the number of participants entered. If these costs will be zero, or applicable to a limited number of participants, enter the right amount directly to column 10.)</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u="sng">
              <a:solidFill>
                <a:schemeClr val="dk1"/>
              </a:solidFill>
              <a:effectLst/>
              <a:latin typeface="+mn-lt"/>
              <a:ea typeface="+mn-ea"/>
              <a:cs typeface="+mn-cs"/>
            </a:rPr>
            <a:t>Totals and financing (38-44):</a:t>
          </a:r>
          <a:endParaRPr lang="bs-Latn-BA" sz="1000" u="sng">
            <a:solidFill>
              <a:schemeClr val="dk1"/>
            </a:solidFill>
            <a:effectLst/>
            <a:latin typeface="+mn-lt"/>
            <a:ea typeface="+mn-ea"/>
            <a:cs typeface="+mn-cs"/>
          </a:endParaRPr>
        </a:p>
        <a:p>
          <a:pPr lvl="0"/>
          <a:r>
            <a:rPr lang="en-US" sz="1000">
              <a:solidFill>
                <a:schemeClr val="dk1"/>
              </a:solidFill>
              <a:effectLst/>
              <a:latin typeface="+mn-lt"/>
              <a:ea typeface="+mn-ea"/>
              <a:cs typeface="+mn-cs"/>
            </a:rPr>
            <a:t>One-off costs (38) are the sum of all costs except salaries of additional permanent staff (39) and recurrent materials and services (40). </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Total incremental costs (41) are the sum of all line items (salaries, materials and service, capital items, contingencies), and also the sum of one-off and incremental costs.</a:t>
          </a:r>
          <a:endParaRPr lang="bs-Latn-BA" sz="1000">
            <a:solidFill>
              <a:schemeClr val="dk1"/>
            </a:solidFill>
            <a:effectLst/>
            <a:latin typeface="+mn-lt"/>
            <a:ea typeface="+mn-ea"/>
            <a:cs typeface="+mn-cs"/>
          </a:endParaRPr>
        </a:p>
        <a:p>
          <a:pPr lvl="0"/>
          <a:r>
            <a:rPr lang="en-US" sz="1000">
              <a:solidFill>
                <a:schemeClr val="dk1"/>
              </a:solidFill>
              <a:effectLst/>
              <a:latin typeface="+mn-lt"/>
              <a:ea typeface="+mn-ea"/>
              <a:cs typeface="+mn-cs"/>
            </a:rPr>
            <a:t>Enter the expected financing from budget and donors in (42) and (43), respectively, and the resulting funding gap will appear in (44). Separate columns should ideally be added for different financing sources (i.e. different donors and different government levels), as applicable.</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0" u="sng">
              <a:solidFill>
                <a:schemeClr val="dk1"/>
              </a:solidFill>
              <a:effectLst/>
              <a:latin typeface="+mn-lt"/>
              <a:ea typeface="+mn-ea"/>
              <a:cs typeface="+mn-cs"/>
            </a:rPr>
            <a:t>Excel Tip: </a:t>
          </a:r>
          <a:r>
            <a:rPr lang="en-US" sz="1000" b="0" u="none">
              <a:solidFill>
                <a:schemeClr val="dk1"/>
              </a:solidFill>
              <a:effectLst/>
              <a:latin typeface="+mn-lt"/>
              <a:ea typeface="+mn-ea"/>
              <a:cs typeface="+mn-cs"/>
            </a:rPr>
            <a:t>To enable </a:t>
          </a:r>
          <a:r>
            <a:rPr lang="en-US" sz="1000" u="none">
              <a:solidFill>
                <a:schemeClr val="dk1"/>
              </a:solidFill>
              <a:effectLst/>
              <a:latin typeface="+mn-lt"/>
              <a:ea typeface="+mn-ea"/>
              <a:cs typeface="+mn-cs"/>
            </a:rPr>
            <a:t>easier reading</a:t>
          </a:r>
          <a:r>
            <a:rPr lang="en-US" sz="1000">
              <a:solidFill>
                <a:schemeClr val="dk1"/>
              </a:solidFill>
              <a:effectLst/>
              <a:latin typeface="+mn-lt"/>
              <a:ea typeface="+mn-ea"/>
              <a:cs typeface="+mn-cs"/>
            </a:rPr>
            <a:t>, data are grouped at three horizontal and three vertical levels using Excel “outline” function. Vertically, rows are grouped by activity and by objective. Horizontally, columns are grouped by line item and by year. Press buttons  1    2  and  3  in the upper left corner of the worksheet, </a:t>
          </a:r>
          <a:r>
            <a:rPr lang="en-US" sz="1100">
              <a:solidFill>
                <a:schemeClr val="dk1"/>
              </a:solidFill>
              <a:effectLst/>
              <a:latin typeface="+mn-lt"/>
              <a:ea typeface="+mn-ea"/>
              <a:cs typeface="+mn-cs"/>
            </a:rPr>
            <a:t>both horizontally and vertically, </a:t>
          </a:r>
          <a:r>
            <a:rPr lang="en-US" sz="1000">
              <a:solidFill>
                <a:schemeClr val="dk1"/>
              </a:solidFill>
              <a:effectLst/>
              <a:latin typeface="+mn-lt"/>
              <a:ea typeface="+mn-ea"/>
              <a:cs typeface="+mn-cs"/>
            </a:rPr>
            <a:t>to see different levels of data aggregation.</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1" u="sng">
              <a:solidFill>
                <a:schemeClr val="dk1"/>
              </a:solidFill>
              <a:effectLst/>
              <a:latin typeface="+mn-lt"/>
              <a:ea typeface="+mn-ea"/>
              <a:cs typeface="+mn-cs"/>
            </a:rPr>
            <a:t>Sheet 3: Summary </a:t>
          </a:r>
          <a:r>
            <a:rPr lang="en-US" sz="1000">
              <a:solidFill>
                <a:schemeClr val="dk1"/>
              </a:solidFill>
              <a:effectLst/>
              <a:latin typeface="+mn-lt"/>
              <a:ea typeface="+mn-ea"/>
              <a:cs typeface="+mn-cs"/>
            </a:rPr>
            <a:t>draws  calculation results from Sheet 2 and presents them in a more consolidated way. Incremental costs are summarized by year, by main line item, by frequency of occurrence, and in total amount. Financing from budget and donors and the resulting funding gap is also shown. Ignore columns 10 and 11 if calculating only incremental costs – these are used if full costing is done. </a:t>
          </a:r>
        </a:p>
        <a:p>
          <a:endParaRPr lang="bs-Latn-BA" sz="1000">
            <a:solidFill>
              <a:schemeClr val="dk1"/>
            </a:solidFill>
            <a:effectLst/>
            <a:latin typeface="+mn-lt"/>
            <a:ea typeface="+mn-ea"/>
            <a:cs typeface="+mn-cs"/>
          </a:endParaRPr>
        </a:p>
        <a:p>
          <a:r>
            <a:rPr lang="en-US" sz="1000" b="0" u="sng">
              <a:solidFill>
                <a:schemeClr val="dk1"/>
              </a:solidFill>
              <a:effectLst/>
              <a:latin typeface="+mn-lt"/>
              <a:ea typeface="+mn-ea"/>
              <a:cs typeface="+mn-cs"/>
            </a:rPr>
            <a:t>Important: </a:t>
          </a:r>
          <a:r>
            <a:rPr lang="en-US" sz="1000" b="0" u="none">
              <a:solidFill>
                <a:schemeClr val="dk1"/>
              </a:solidFill>
              <a:effectLst/>
              <a:latin typeface="+mn-lt"/>
              <a:ea typeface="+mn-ea"/>
              <a:cs typeface="+mn-cs"/>
            </a:rPr>
            <a:t>There </a:t>
          </a:r>
          <a:r>
            <a:rPr lang="en-US" sz="1000" u="none">
              <a:solidFill>
                <a:schemeClr val="dk1"/>
              </a:solidFill>
              <a:effectLst/>
              <a:latin typeface="+mn-lt"/>
              <a:ea typeface="+mn-ea"/>
              <a:cs typeface="+mn-cs"/>
            </a:rPr>
            <a:t>are several columns </a:t>
          </a:r>
          <a:r>
            <a:rPr lang="en-US" sz="1000">
              <a:solidFill>
                <a:schemeClr val="dk1"/>
              </a:solidFill>
              <a:effectLst/>
              <a:latin typeface="+mn-lt"/>
              <a:ea typeface="+mn-ea"/>
              <a:cs typeface="+mn-cs"/>
            </a:rPr>
            <a:t>and rows marked “ctrl” in sheets 2 and 3. </a:t>
          </a:r>
          <a:r>
            <a:rPr lang="en-US" sz="1000" b="0">
              <a:solidFill>
                <a:schemeClr val="dk1"/>
              </a:solidFill>
              <a:effectLst/>
              <a:latin typeface="+mn-lt"/>
              <a:ea typeface="+mn-ea"/>
              <a:cs typeface="+mn-cs"/>
            </a:rPr>
            <a:t>Do not delete them. T</a:t>
          </a:r>
          <a:r>
            <a:rPr lang="en-US" sz="1000">
              <a:solidFill>
                <a:schemeClr val="dk1"/>
              </a:solidFill>
              <a:effectLst/>
              <a:latin typeface="+mn-lt"/>
              <a:ea typeface="+mn-ea"/>
              <a:cs typeface="+mn-cs"/>
            </a:rPr>
            <a:t>hey contain control formulas. If the value in any of these cells is other than zero, there is a calculation error.</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1" u="sng">
              <a:solidFill>
                <a:schemeClr val="dk1"/>
              </a:solidFill>
              <a:effectLst/>
              <a:latin typeface="+mn-lt"/>
              <a:ea typeface="+mn-ea"/>
              <a:cs typeface="+mn-cs"/>
            </a:rPr>
            <a:t>Sheet 4: Graphs </a:t>
          </a:r>
          <a:r>
            <a:rPr lang="en-US" sz="1000">
              <a:solidFill>
                <a:schemeClr val="dk1"/>
              </a:solidFill>
              <a:effectLst/>
              <a:latin typeface="+mn-lt"/>
              <a:ea typeface="+mn-ea"/>
              <a:cs typeface="+mn-cs"/>
            </a:rPr>
            <a:t> draws data from Sheet 3 and presents the results graphically.</a:t>
          </a:r>
          <a:endParaRPr lang="bs-Latn-BA" sz="1000">
            <a:solidFill>
              <a:schemeClr val="dk1"/>
            </a:solidFill>
            <a:effectLst/>
            <a:latin typeface="+mn-lt"/>
            <a:ea typeface="+mn-ea"/>
            <a:cs typeface="+mn-cs"/>
          </a:endParaRPr>
        </a:p>
        <a:p>
          <a:endParaRPr lang="bs-Latn-BA"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0</xdr:row>
      <xdr:rowOff>114300</xdr:rowOff>
    </xdr:from>
    <xdr:to>
      <xdr:col>9</xdr:col>
      <xdr:colOff>579120</xdr:colOff>
      <xdr:row>28</xdr:row>
      <xdr:rowOff>160020</xdr:rowOff>
    </xdr:to>
    <xdr:sp macro="" textlink="">
      <xdr:nvSpPr>
        <xdr:cNvPr id="2" name="TextBox 1"/>
        <xdr:cNvSpPr txBox="1"/>
      </xdr:nvSpPr>
      <xdr:spPr>
        <a:xfrm>
          <a:off x="144780" y="114300"/>
          <a:ext cx="5920740" cy="51663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INSTRUCTIONS FOR ESTIMATING</a:t>
          </a:r>
          <a:r>
            <a:rPr lang="en-US" sz="1000" b="1" baseline="0">
              <a:solidFill>
                <a:schemeClr val="dk1"/>
              </a:solidFill>
              <a:effectLst/>
              <a:latin typeface="+mn-lt"/>
              <a:ea typeface="+mn-ea"/>
              <a:cs typeface="+mn-cs"/>
            </a:rPr>
            <a:t> FULL COSTS</a:t>
          </a:r>
        </a:p>
        <a:p>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Fill costs are sum of incremental</a:t>
          </a:r>
          <a:r>
            <a:rPr lang="en-US" sz="1000" baseline="0">
              <a:solidFill>
                <a:schemeClr val="dk1"/>
              </a:solidFill>
              <a:effectLst/>
              <a:latin typeface="+mn-lt"/>
              <a:ea typeface="+mn-ea"/>
              <a:cs typeface="+mn-cs"/>
            </a:rPr>
            <a:t> costs and existing costs. </a:t>
          </a:r>
          <a:r>
            <a:rPr lang="en-US" sz="1000">
              <a:solidFill>
                <a:schemeClr val="dk1"/>
              </a:solidFill>
              <a:effectLst/>
              <a:latin typeface="+mn-lt"/>
              <a:ea typeface="+mn-ea"/>
              <a:cs typeface="+mn-cs"/>
            </a:rPr>
            <a:t>The tool does not support comprehensive calculation of existing costs, i.e. full costs. However, it does provide columns for entering existing costs by action plan element and by year in </a:t>
          </a:r>
          <a:r>
            <a:rPr lang="en-US" sz="1000" b="1">
              <a:solidFill>
                <a:schemeClr val="dk1"/>
              </a:solidFill>
              <a:effectLst/>
              <a:latin typeface="+mn-lt"/>
              <a:ea typeface="+mn-ea"/>
              <a:cs typeface="+mn-cs"/>
            </a:rPr>
            <a:t>Sheet 3</a:t>
          </a:r>
          <a:r>
            <a:rPr lang="en-US" sz="1000">
              <a:solidFill>
                <a:schemeClr val="dk1"/>
              </a:solidFill>
              <a:effectLst/>
              <a:latin typeface="+mn-lt"/>
              <a:ea typeface="+mn-ea"/>
              <a:cs typeface="+mn-cs"/>
            </a:rPr>
            <a:t> (column 10). Existing costs therefore first need to be calculated, and then entered to Sheet 3. Full costs will then be calculated in column 11 as the sum of incremental costs and existing costs.</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b="1">
              <a:solidFill>
                <a:schemeClr val="dk1"/>
              </a:solidFill>
              <a:effectLst/>
              <a:latin typeface="+mn-lt"/>
              <a:ea typeface="+mn-ea"/>
              <a:cs typeface="+mn-cs"/>
            </a:rPr>
            <a:t>Sheet 5: Existing Costs Data Collection </a:t>
          </a:r>
          <a:r>
            <a:rPr lang="en-US" sz="1000">
              <a:solidFill>
                <a:schemeClr val="dk1"/>
              </a:solidFill>
              <a:effectLst/>
              <a:latin typeface="+mn-lt"/>
              <a:ea typeface="+mn-ea"/>
              <a:cs typeface="+mn-cs"/>
            </a:rPr>
            <a:t>can be used to collect data on existing costs from institutions responsible for implementation:</a:t>
          </a:r>
          <a:endParaRPr lang="bs-Latn-BA" sz="1000">
            <a:solidFill>
              <a:schemeClr val="dk1"/>
            </a:solidFill>
            <a:effectLst/>
            <a:latin typeface="+mn-lt"/>
            <a:ea typeface="+mn-ea"/>
            <a:cs typeface="+mn-cs"/>
          </a:endParaRP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Send this sheet separately to each institution directly responsible for implementation. You can produce customized sheets for individual institutions with relevant activities included, or send blank sheet together with the action plan and ask the institutions to include only the activities they will work on. The first option is recommended, because it</a:t>
          </a:r>
          <a:r>
            <a:rPr lang="en-US" sz="1000" baseline="0">
              <a:solidFill>
                <a:schemeClr val="dk1"/>
              </a:solidFill>
              <a:effectLst/>
              <a:latin typeface="+mn-lt"/>
              <a:ea typeface="+mn-ea"/>
              <a:cs typeface="+mn-cs"/>
            </a:rPr>
            <a:t> i more efficient and enables</a:t>
          </a:r>
          <a:r>
            <a:rPr lang="en-US" sz="1000">
              <a:solidFill>
                <a:schemeClr val="dk1"/>
              </a:solidFill>
              <a:effectLst/>
              <a:latin typeface="+mn-lt"/>
              <a:ea typeface="+mn-ea"/>
              <a:cs typeface="+mn-cs"/>
            </a:rPr>
            <a:t> better control.</a:t>
          </a:r>
          <a:endParaRPr lang="bs-Latn-BA" sz="1000">
            <a:solidFill>
              <a:schemeClr val="dk1"/>
            </a:solidFill>
            <a:effectLst/>
            <a:latin typeface="+mn-lt"/>
            <a:ea typeface="+mn-ea"/>
            <a:cs typeface="+mn-cs"/>
          </a:endParaRP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The sheet has three identical fields for each of the three years, plus the “Totals” field. Data is entered only in white cells, for each year separately. Shaded cells contain formulas. The information on activity start and end date is added to facilitate planning. If you don’t require annual estimates, delete “Year 2”, “Year 3” and “Totals” fields.</a:t>
          </a:r>
          <a:endParaRPr lang="bs-Latn-BA" sz="1000">
            <a:solidFill>
              <a:schemeClr val="dk1"/>
            </a:solidFill>
            <a:effectLst/>
            <a:latin typeface="+mn-lt"/>
            <a:ea typeface="+mn-ea"/>
            <a:cs typeface="+mn-cs"/>
          </a:endParaRP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As a minimum, each institution should provide data on staff costs by activity/output: number of staff directly engaged in implementation (1), average number of weeks per staff (2), and average gross weekly salary and allowances per staff (4). You can ask for more disaggregated data and customize your table accordingly (e.g. details by staff category, rather than institution-level average).  </a:t>
          </a:r>
          <a:endParaRPr lang="bs-Latn-BA" sz="1000">
            <a:solidFill>
              <a:schemeClr val="dk1"/>
            </a:solidFill>
            <a:effectLst/>
            <a:latin typeface="+mn-lt"/>
            <a:ea typeface="+mn-ea"/>
            <a:cs typeface="+mn-cs"/>
          </a:endParaRP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If you want to add overheads, ask institutions to enter % of overheads in proportion to salary costs in the white cell in column 6, based on their expenditure data. For more instructions, see section 3.9.6 of the Guide.</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Once you collect the cost data from all institutions, you will need to collate them to calculate </a:t>
          </a:r>
          <a:r>
            <a:rPr lang="en-US" sz="1000" b="1">
              <a:solidFill>
                <a:schemeClr val="dk1"/>
              </a:solidFill>
              <a:effectLst/>
              <a:latin typeface="+mn-lt"/>
              <a:ea typeface="+mn-ea"/>
              <a:cs typeface="+mn-cs"/>
            </a:rPr>
            <a:t>total existing costs by activity and by year</a:t>
          </a:r>
          <a:r>
            <a:rPr lang="en-US" sz="1000">
              <a:solidFill>
                <a:schemeClr val="dk1"/>
              </a:solidFill>
              <a:effectLst/>
              <a:latin typeface="+mn-lt"/>
              <a:ea typeface="+mn-ea"/>
              <a:cs typeface="+mn-cs"/>
            </a:rPr>
            <a:t>. You can do this in a separate Excel document. This data should then be entered to columns (10) in Sheet 3 - Summary. </a:t>
          </a:r>
          <a:endParaRPr lang="bs-Latn-BA"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bs-Latn-BA" sz="10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121920</xdr:colOff>
      <xdr:row>1</xdr:row>
      <xdr:rowOff>148590</xdr:rowOff>
    </xdr:from>
    <xdr:to>
      <xdr:col>19</xdr:col>
      <xdr:colOff>426720</xdr:colOff>
      <xdr:row>17</xdr:row>
      <xdr:rowOff>148590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99060</xdr:colOff>
      <xdr:row>19</xdr:row>
      <xdr:rowOff>179070</xdr:rowOff>
    </xdr:from>
    <xdr:to>
      <xdr:col>19</xdr:col>
      <xdr:colOff>396240</xdr:colOff>
      <xdr:row>34</xdr:row>
      <xdr:rowOff>175260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121920</xdr:colOff>
      <xdr:row>36</xdr:row>
      <xdr:rowOff>41910</xdr:rowOff>
    </xdr:from>
    <xdr:to>
      <xdr:col>19</xdr:col>
      <xdr:colOff>426720</xdr:colOff>
      <xdr:row>50</xdr:row>
      <xdr:rowOff>60960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137160</xdr:colOff>
      <xdr:row>52</xdr:row>
      <xdr:rowOff>34290</xdr:rowOff>
    </xdr:from>
    <xdr:to>
      <xdr:col>19</xdr:col>
      <xdr:colOff>441960</xdr:colOff>
      <xdr:row>66</xdr:row>
      <xdr:rowOff>11430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6" sqref="O6"/>
    </sheetView>
  </sheetViews>
  <sheetFormatPr defaultRowHeight="14.4" x14ac:dyDescent="0.3"/>
  <cols>
    <col min="1" max="16384" width="8.88671875" style="2"/>
  </cols>
  <sheetData/>
  <pageMargins left="0.7" right="0.7" top="0.75" bottom="0.75" header="0.3" footer="0.3"/>
  <pageSetup orientation="portrait" horizontalDpi="4294967292" verticalDpi="0" r:id="rId1"/>
  <headerFooter>
    <oddHeader>&amp;L&amp;"-,Italic"&amp;10Instructions for Estimating Incremental (Additional) Costs</oddHead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D31" sqref="D31"/>
    </sheetView>
  </sheetViews>
  <sheetFormatPr defaultRowHeight="14.4" x14ac:dyDescent="0.3"/>
  <sheetData/>
  <pageMargins left="0.7" right="0.7" top="0.75" bottom="0.75" header="0.3" footer="0.3"/>
  <pageSetup orientation="portrait" horizontalDpi="4294967292" verticalDpi="0" r:id="rId1"/>
  <headerFooter>
    <oddHeader>&amp;L&amp;"-,Italic"&amp;10Instructions for Estimating Full Costs</oddHead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6"/>
  <sheetViews>
    <sheetView workbookViewId="0">
      <selection activeCell="P10" sqref="P10"/>
    </sheetView>
  </sheetViews>
  <sheetFormatPr defaultRowHeight="14.4" x14ac:dyDescent="0.3"/>
  <cols>
    <col min="1" max="1" width="6.33203125" customWidth="1"/>
    <col min="2" max="2" width="20.88671875" customWidth="1"/>
    <col min="3" max="3" width="26.6640625" customWidth="1"/>
    <col min="4" max="4" width="27.6640625" customWidth="1"/>
    <col min="5" max="5" width="15.33203125" customWidth="1"/>
    <col min="6" max="6" width="11.44140625" customWidth="1"/>
    <col min="7" max="7" width="9.33203125" customWidth="1"/>
    <col min="8" max="8" width="10" customWidth="1"/>
  </cols>
  <sheetData>
    <row r="2" spans="2:6" x14ac:dyDescent="0.3">
      <c r="B2" s="1" t="s">
        <v>27</v>
      </c>
    </row>
    <row r="3" spans="2:6" ht="31.2" customHeight="1" x14ac:dyDescent="0.3">
      <c r="B3" s="7" t="s">
        <v>0</v>
      </c>
      <c r="C3" s="7" t="s">
        <v>1</v>
      </c>
      <c r="D3" s="7" t="s">
        <v>2</v>
      </c>
      <c r="F3" s="275" t="s">
        <v>207</v>
      </c>
    </row>
    <row r="4" spans="2:6" x14ac:dyDescent="0.3">
      <c r="B4" s="261" t="s">
        <v>3</v>
      </c>
      <c r="C4" s="5">
        <v>1500</v>
      </c>
      <c r="D4" s="5">
        <v>200</v>
      </c>
      <c r="F4" s="276" t="s">
        <v>17</v>
      </c>
    </row>
    <row r="5" spans="2:6" x14ac:dyDescent="0.3">
      <c r="B5" s="261" t="s">
        <v>4</v>
      </c>
      <c r="C5" s="5">
        <v>1200</v>
      </c>
      <c r="D5" s="5">
        <v>100</v>
      </c>
      <c r="F5" s="276" t="s">
        <v>102</v>
      </c>
    </row>
    <row r="6" spans="2:6" x14ac:dyDescent="0.3">
      <c r="B6" s="261" t="s">
        <v>5</v>
      </c>
      <c r="C6" s="5">
        <v>1000</v>
      </c>
      <c r="D6" s="5">
        <v>100</v>
      </c>
    </row>
    <row r="7" spans="2:6" x14ac:dyDescent="0.3">
      <c r="B7" s="261" t="s">
        <v>6</v>
      </c>
      <c r="C7" s="5">
        <v>800</v>
      </c>
      <c r="D7" s="5">
        <v>100</v>
      </c>
    </row>
    <row r="8" spans="2:6" x14ac:dyDescent="0.3">
      <c r="B8" s="261" t="s">
        <v>7</v>
      </c>
      <c r="C8" s="5">
        <v>600</v>
      </c>
      <c r="D8" s="5">
        <v>100</v>
      </c>
    </row>
    <row r="9" spans="2:6" ht="15" customHeight="1" x14ac:dyDescent="0.3">
      <c r="B9" s="262"/>
      <c r="C9" s="5"/>
      <c r="D9" s="5"/>
    </row>
    <row r="10" spans="2:6" x14ac:dyDescent="0.3">
      <c r="B10" s="261"/>
      <c r="C10" s="5"/>
      <c r="D10" s="5"/>
    </row>
    <row r="11" spans="2:6" x14ac:dyDescent="0.3">
      <c r="B11" s="261"/>
      <c r="C11" s="5"/>
      <c r="D11" s="5"/>
    </row>
    <row r="12" spans="2:6" x14ac:dyDescent="0.3">
      <c r="B12" s="261"/>
      <c r="C12" s="5"/>
      <c r="D12" s="5"/>
    </row>
    <row r="14" spans="2:6" x14ac:dyDescent="0.3">
      <c r="B14" s="1" t="s">
        <v>15</v>
      </c>
    </row>
    <row r="15" spans="2:6" ht="43.2" x14ac:dyDescent="0.3">
      <c r="B15" s="7" t="s">
        <v>233</v>
      </c>
      <c r="C15" s="7" t="s">
        <v>13</v>
      </c>
      <c r="D15" s="7" t="s">
        <v>20</v>
      </c>
      <c r="E15" s="7" t="s">
        <v>14</v>
      </c>
    </row>
    <row r="16" spans="2:6" x14ac:dyDescent="0.3">
      <c r="B16" s="3">
        <v>15</v>
      </c>
      <c r="C16" s="6">
        <v>25</v>
      </c>
      <c r="D16" s="6">
        <v>60</v>
      </c>
      <c r="E16" s="6">
        <v>50</v>
      </c>
    </row>
    <row r="18" spans="2:4" x14ac:dyDescent="0.3">
      <c r="B18" s="1" t="s">
        <v>18</v>
      </c>
    </row>
    <row r="19" spans="2:4" ht="43.2" x14ac:dyDescent="0.3">
      <c r="B19" s="7" t="s">
        <v>19</v>
      </c>
      <c r="C19" s="7" t="s">
        <v>21</v>
      </c>
    </row>
    <row r="20" spans="2:4" x14ac:dyDescent="0.3">
      <c r="B20" s="6">
        <v>500</v>
      </c>
      <c r="C20" s="6">
        <v>200</v>
      </c>
    </row>
    <row r="22" spans="2:4" x14ac:dyDescent="0.3">
      <c r="B22" s="1" t="s">
        <v>204</v>
      </c>
    </row>
    <row r="23" spans="2:4" x14ac:dyDescent="0.3">
      <c r="B23" s="7" t="s">
        <v>33</v>
      </c>
      <c r="C23" s="7" t="s">
        <v>34</v>
      </c>
    </row>
    <row r="24" spans="2:4" x14ac:dyDescent="0.3">
      <c r="B24" s="6">
        <v>1000</v>
      </c>
      <c r="C24" s="6">
        <v>350</v>
      </c>
    </row>
    <row r="25" spans="2:4" s="2" customFormat="1" x14ac:dyDescent="0.3">
      <c r="B25" s="4"/>
      <c r="C25" s="4"/>
    </row>
    <row r="26" spans="2:4" x14ac:dyDescent="0.3">
      <c r="B26" s="1" t="s">
        <v>28</v>
      </c>
    </row>
    <row r="27" spans="2:4" ht="32.4" customHeight="1" x14ac:dyDescent="0.3">
      <c r="B27" s="263" t="s">
        <v>117</v>
      </c>
      <c r="C27" s="263" t="s">
        <v>205</v>
      </c>
      <c r="D27" s="263" t="s">
        <v>118</v>
      </c>
    </row>
    <row r="28" spans="2:4" x14ac:dyDescent="0.3">
      <c r="B28" s="9">
        <v>1000</v>
      </c>
      <c r="C28" s="9">
        <v>200</v>
      </c>
      <c r="D28" s="9">
        <v>15000</v>
      </c>
    </row>
    <row r="30" spans="2:4" x14ac:dyDescent="0.3">
      <c r="B30" s="1" t="s">
        <v>8</v>
      </c>
    </row>
    <row r="31" spans="2:4" x14ac:dyDescent="0.3">
      <c r="B31" s="280" t="s">
        <v>206</v>
      </c>
      <c r="C31" s="281"/>
      <c r="D31" s="282"/>
    </row>
    <row r="32" spans="2:4" x14ac:dyDescent="0.3">
      <c r="B32" s="8">
        <v>0.2</v>
      </c>
    </row>
    <row r="36" spans="2:3" x14ac:dyDescent="0.3">
      <c r="B36" s="16"/>
      <c r="C36" s="16"/>
    </row>
  </sheetData>
  <mergeCells count="1">
    <mergeCell ref="B31:D31"/>
  </mergeCells>
  <pageMargins left="0.7" right="0.7" top="0.75" bottom="0.75" header="0.3" footer="0.3"/>
  <pageSetup scale="84" orientation="portrait" horizontalDpi="4294967292" verticalDpi="0" r:id="rId1"/>
  <headerFooter>
    <oddHeader>&amp;L&amp;"-,Bold"&amp;12Standard Costs</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66"/>
  <sheetViews>
    <sheetView zoomScale="110" zoomScaleNormal="110" workbookViewId="0">
      <selection activeCell="P10" sqref="P10"/>
    </sheetView>
  </sheetViews>
  <sheetFormatPr defaultRowHeight="13.8" outlineLevelRow="2" outlineLevelCol="2" x14ac:dyDescent="0.3"/>
  <cols>
    <col min="1" max="1" width="3.5546875" style="20" customWidth="1"/>
    <col min="2" max="2" width="8.33203125" style="148" bestFit="1" customWidth="1"/>
    <col min="3" max="3" width="9.77734375" style="148" customWidth="1" outlineLevel="1"/>
    <col min="4" max="4" width="13.109375" style="28" customWidth="1" outlineLevel="2"/>
    <col min="5" max="5" width="7.88671875" style="28" customWidth="1" outlineLevel="2"/>
    <col min="6" max="6" width="7.109375" style="28" customWidth="1" outlineLevel="2"/>
    <col min="7" max="7" width="8.109375" style="28" customWidth="1" outlineLevel="2"/>
    <col min="8" max="8" width="12.109375" style="49" customWidth="1" outlineLevel="2"/>
    <col min="9" max="9" width="11" style="28" customWidth="1" outlineLevel="1"/>
    <col min="10" max="10" width="6.109375" style="28" customWidth="1" outlineLevel="2"/>
    <col min="11" max="11" width="5.33203125" style="28" customWidth="1" outlineLevel="2"/>
    <col min="12" max="12" width="6.88671875" style="28" customWidth="1" outlineLevel="2"/>
    <col min="13" max="13" width="6.109375" style="28" customWidth="1" outlineLevel="2"/>
    <col min="14" max="14" width="7.77734375" style="28" customWidth="1" outlineLevel="2"/>
    <col min="15" max="15" width="7.6640625" style="28" customWidth="1" outlineLevel="2"/>
    <col min="16" max="16" width="7.77734375" style="28" customWidth="1" outlineLevel="2"/>
    <col min="17" max="17" width="7.6640625" style="28" customWidth="1" outlineLevel="2"/>
    <col min="18" max="18" width="8.77734375" style="28" customWidth="1" outlineLevel="1"/>
    <col min="19" max="19" width="5.44140625" style="28" customWidth="1" outlineLevel="2"/>
    <col min="20" max="20" width="5.33203125" style="28" customWidth="1" outlineLevel="2"/>
    <col min="21" max="21" width="7.33203125" style="28" customWidth="1" outlineLevel="2"/>
    <col min="22" max="22" width="11.109375" style="28" customWidth="1" outlineLevel="1"/>
    <col min="23" max="23" width="7.6640625" style="28" customWidth="1" outlineLevel="2"/>
    <col min="24" max="24" width="7.5546875" style="28" customWidth="1" outlineLevel="2"/>
    <col min="25" max="25" width="10.109375" style="28" customWidth="1" outlineLevel="1"/>
    <col min="26" max="26" width="10" style="28" customWidth="1" outlineLevel="1"/>
    <col min="27" max="27" width="15.6640625" style="28" customWidth="1" outlineLevel="2"/>
    <col min="28" max="28" width="10.5546875" style="28" customWidth="1" outlineLevel="2"/>
    <col min="29" max="29" width="10.109375" style="28" customWidth="1" outlineLevel="1"/>
    <col min="30" max="30" width="9.6640625" style="28" customWidth="1" outlineLevel="1"/>
    <col min="31" max="31" width="6.5546875" style="28" customWidth="1" outlineLevel="2"/>
    <col min="32" max="32" width="5.44140625" style="28" customWidth="1" outlineLevel="2"/>
    <col min="33" max="33" width="6.5546875" style="28" customWidth="1" outlineLevel="2"/>
    <col min="34" max="34" width="7.5546875" style="28" customWidth="1" outlineLevel="2"/>
    <col min="35" max="35" width="6.5546875" style="28" customWidth="1" outlineLevel="2"/>
    <col min="36" max="36" width="7.6640625" style="28" customWidth="1" outlineLevel="2"/>
    <col min="37" max="37" width="8.5546875" style="28" customWidth="1" outlineLevel="2"/>
    <col min="38" max="38" width="8" style="28" customWidth="1" outlineLevel="2"/>
    <col min="39" max="39" width="11.6640625" style="28" customWidth="1" outlineLevel="1"/>
    <col min="40" max="40" width="8" style="28" customWidth="1" outlineLevel="1"/>
    <col min="41" max="41" width="10.5546875" style="28" customWidth="1" outlineLevel="2"/>
    <col min="42" max="42" width="2.6640625" style="28" customWidth="1"/>
    <col min="43" max="43" width="12.6640625" style="28" customWidth="1"/>
    <col min="44" max="44" width="9.88671875" style="28" customWidth="1"/>
    <col min="45" max="45" width="8.5546875" style="28" customWidth="1"/>
    <col min="46" max="46" width="11.6640625" style="28" bestFit="1" customWidth="1"/>
    <col min="47" max="48" width="8.5546875" style="23" bestFit="1" customWidth="1"/>
    <col min="49" max="49" width="9.33203125" style="23" bestFit="1" customWidth="1"/>
    <col min="50" max="50" width="4.6640625" style="17" bestFit="1" customWidth="1"/>
    <col min="51" max="51" width="7.88671875" style="28" customWidth="1" outlineLevel="2"/>
    <col min="52" max="52" width="7.109375" style="28" customWidth="1" outlineLevel="2"/>
    <col min="53" max="53" width="8.109375" style="28" customWidth="1" outlineLevel="2"/>
    <col min="54" max="54" width="12.109375" style="49" customWidth="1" outlineLevel="2"/>
    <col min="55" max="55" width="11" style="28" customWidth="1" outlineLevel="1"/>
    <col min="56" max="56" width="6.109375" style="28" customWidth="1" outlineLevel="2"/>
    <col min="57" max="57" width="5.33203125" style="28" customWidth="1" outlineLevel="2"/>
    <col min="58" max="58" width="6.88671875" style="28" customWidth="1" outlineLevel="2"/>
    <col min="59" max="59" width="6.109375" style="28" customWidth="1" outlineLevel="2"/>
    <col min="60" max="60" width="7.77734375" style="28" customWidth="1" outlineLevel="2"/>
    <col min="61" max="61" width="7.6640625" style="28" customWidth="1" outlineLevel="2"/>
    <col min="62" max="62" width="7.77734375" style="28" customWidth="1" outlineLevel="2"/>
    <col min="63" max="63" width="7.6640625" style="28" customWidth="1" outlineLevel="2"/>
    <col min="64" max="64" width="8.77734375" style="28" customWidth="1" outlineLevel="1"/>
    <col min="65" max="65" width="5.44140625" style="28" customWidth="1" outlineLevel="2"/>
    <col min="66" max="66" width="5.33203125" style="28" customWidth="1" outlineLevel="2"/>
    <col min="67" max="67" width="7.33203125" style="28" customWidth="1" outlineLevel="2"/>
    <col min="68" max="68" width="11.109375" style="28" customWidth="1" outlineLevel="1"/>
    <col min="69" max="69" width="7.6640625" style="28" customWidth="1" outlineLevel="2"/>
    <col min="70" max="70" width="7.5546875" style="28" customWidth="1" outlineLevel="2"/>
    <col min="71" max="71" width="10.109375" style="28" customWidth="1" outlineLevel="1"/>
    <col min="72" max="72" width="10" style="28" customWidth="1" outlineLevel="1"/>
    <col min="73" max="73" width="15.6640625" style="28" customWidth="1" outlineLevel="2"/>
    <col min="74" max="74" width="10.5546875" style="28" customWidth="1" outlineLevel="2"/>
    <col min="75" max="75" width="10.109375" style="28" customWidth="1" outlineLevel="1"/>
    <col min="76" max="76" width="9.6640625" style="28" customWidth="1" outlineLevel="1"/>
    <col min="77" max="77" width="6.5546875" style="28" customWidth="1" outlineLevel="2"/>
    <col min="78" max="78" width="5.44140625" style="28" customWidth="1" outlineLevel="2"/>
    <col min="79" max="79" width="6.5546875" style="28" customWidth="1" outlineLevel="2"/>
    <col min="80" max="80" width="7.21875" style="28" customWidth="1" outlineLevel="2"/>
    <col min="81" max="81" width="5.88671875" style="28" customWidth="1" outlineLevel="2"/>
    <col min="82" max="82" width="7.6640625" style="28" customWidth="1" outlineLevel="2"/>
    <col min="83" max="83" width="7.88671875" style="28" customWidth="1" outlineLevel="2"/>
    <col min="84" max="84" width="8" style="28" customWidth="1" outlineLevel="2"/>
    <col min="85" max="85" width="11.6640625" style="28" customWidth="1" outlineLevel="1"/>
    <col min="86" max="86" width="8.5546875" style="28" customWidth="1" outlineLevel="1"/>
    <col min="87" max="87" width="5.5546875" style="28" customWidth="1" outlineLevel="2"/>
    <col min="88" max="88" width="2.6640625" style="20" customWidth="1"/>
    <col min="89" max="89" width="12.6640625" style="28" bestFit="1" customWidth="1"/>
    <col min="90" max="90" width="8.88671875" style="28" bestFit="1" customWidth="1"/>
    <col min="91" max="91" width="8.5546875" style="28" bestFit="1" customWidth="1"/>
    <col min="92" max="92" width="11.6640625" style="28" bestFit="1" customWidth="1"/>
    <col min="93" max="94" width="8.5546875" style="23" bestFit="1" customWidth="1"/>
    <col min="95" max="95" width="9.33203125" style="23" bestFit="1" customWidth="1"/>
    <col min="96" max="96" width="4.6640625" style="17" bestFit="1" customWidth="1"/>
    <col min="97" max="97" width="7.88671875" style="28" customWidth="1" outlineLevel="2"/>
    <col min="98" max="98" width="7.109375" style="28" customWidth="1" outlineLevel="2"/>
    <col min="99" max="99" width="8.109375" style="28" customWidth="1" outlineLevel="2"/>
    <col min="100" max="100" width="12.109375" style="49" customWidth="1" outlineLevel="2"/>
    <col min="101" max="101" width="11" style="28" customWidth="1" outlineLevel="1"/>
    <col min="102" max="102" width="6.109375" style="28" customWidth="1" outlineLevel="2"/>
    <col min="103" max="103" width="5.33203125" style="28" customWidth="1" outlineLevel="2"/>
    <col min="104" max="104" width="6.88671875" style="28" customWidth="1" outlineLevel="2"/>
    <col min="105" max="105" width="6.109375" style="28" customWidth="1" outlineLevel="2"/>
    <col min="106" max="106" width="7.77734375" style="28" customWidth="1" outlineLevel="2"/>
    <col min="107" max="107" width="7.6640625" style="28" customWidth="1" outlineLevel="2"/>
    <col min="108" max="108" width="7.77734375" style="28" customWidth="1" outlineLevel="2"/>
    <col min="109" max="109" width="7.6640625" style="28" customWidth="1" outlineLevel="2"/>
    <col min="110" max="110" width="8.77734375" style="28" customWidth="1" outlineLevel="1"/>
    <col min="111" max="111" width="5.44140625" style="28" customWidth="1" outlineLevel="2"/>
    <col min="112" max="112" width="5.33203125" style="28" customWidth="1" outlineLevel="2"/>
    <col min="113" max="113" width="7.33203125" style="28" customWidth="1" outlineLevel="2"/>
    <col min="114" max="114" width="11.109375" style="28" customWidth="1" outlineLevel="1"/>
    <col min="115" max="115" width="7.6640625" style="28" customWidth="1" outlineLevel="2"/>
    <col min="116" max="116" width="7.5546875" style="28" customWidth="1" outlineLevel="2"/>
    <col min="117" max="117" width="10.109375" style="28" customWidth="1" outlineLevel="1"/>
    <col min="118" max="118" width="10" style="28" customWidth="1" outlineLevel="1"/>
    <col min="119" max="119" width="15.6640625" style="28" customWidth="1" outlineLevel="2"/>
    <col min="120" max="120" width="10.5546875" style="28" customWidth="1" outlineLevel="2"/>
    <col min="121" max="121" width="10.109375" style="28" customWidth="1" outlineLevel="1"/>
    <col min="122" max="122" width="9.6640625" style="28" customWidth="1" outlineLevel="1"/>
    <col min="123" max="123" width="6.5546875" style="28" customWidth="1" outlineLevel="2"/>
    <col min="124" max="124" width="5.44140625" style="28" customWidth="1" outlineLevel="2"/>
    <col min="125" max="125" width="6.5546875" style="28" customWidth="1" outlineLevel="2"/>
    <col min="126" max="126" width="7.21875" style="28" customWidth="1" outlineLevel="2"/>
    <col min="127" max="127" width="5.88671875" style="28" customWidth="1" outlineLevel="2"/>
    <col min="128" max="128" width="7.6640625" style="28" customWidth="1" outlineLevel="2"/>
    <col min="129" max="129" width="7.88671875" style="28" customWidth="1" outlineLevel="2"/>
    <col min="130" max="130" width="8" style="28" customWidth="1" outlineLevel="2"/>
    <col min="131" max="131" width="11.6640625" style="28" customWidth="1" outlineLevel="1"/>
    <col min="132" max="132" width="8" style="28" customWidth="1" outlineLevel="1"/>
    <col min="133" max="133" width="5.5546875" style="28" customWidth="1" outlineLevel="2"/>
    <col min="134" max="134" width="2.6640625" style="20" customWidth="1"/>
    <col min="135" max="135" width="12.6640625" style="28" bestFit="1" customWidth="1"/>
    <col min="136" max="136" width="8.88671875" style="28" bestFit="1" customWidth="1"/>
    <col min="137" max="137" width="8.5546875" style="28" bestFit="1" customWidth="1"/>
    <col min="138" max="138" width="10.6640625" style="28" customWidth="1"/>
    <col min="139" max="140" width="8.5546875" style="23" bestFit="1" customWidth="1"/>
    <col min="141" max="141" width="9.33203125" style="23" bestFit="1" customWidth="1"/>
    <col min="142" max="142" width="4.6640625" style="17" bestFit="1" customWidth="1"/>
    <col min="143" max="143" width="10.33203125" style="28" customWidth="1" outlineLevel="1"/>
    <col min="144" max="144" width="7.77734375" style="28" customWidth="1" outlineLevel="2"/>
    <col min="145" max="145" width="7.5546875" style="28" customWidth="1" outlineLevel="2"/>
    <col min="146" max="146" width="7.77734375" style="28" customWidth="1" outlineLevel="2"/>
    <col min="147" max="147" width="7" style="28" customWidth="1" outlineLevel="2"/>
    <col min="148" max="148" width="7.5546875" style="28" customWidth="1" outlineLevel="1"/>
    <col min="149" max="149" width="10" style="28" customWidth="1" outlineLevel="1"/>
    <col min="150" max="150" width="8.5546875" style="28" customWidth="1" outlineLevel="1"/>
    <col min="151" max="151" width="10" style="28" customWidth="1" outlineLevel="1"/>
    <col min="152" max="152" width="15.6640625" style="28" customWidth="1" outlineLevel="2"/>
    <col min="153" max="153" width="10.21875" style="28" customWidth="1" outlineLevel="2"/>
    <col min="154" max="154" width="10.109375" style="28" customWidth="1" outlineLevel="1"/>
    <col min="155" max="155" width="8.5546875" style="28" customWidth="1" outlineLevel="1"/>
    <col min="156" max="156" width="9.5546875" style="28" customWidth="1" outlineLevel="1"/>
    <col min="157" max="157" width="9.44140625" style="28" customWidth="1" outlineLevel="1"/>
    <col min="158" max="159" width="8.5546875" style="28" customWidth="1" outlineLevel="2"/>
    <col min="160" max="160" width="8" style="28" customWidth="1" outlineLevel="2"/>
    <col min="161" max="161" width="9.6640625" style="28" customWidth="1" outlineLevel="1"/>
    <col min="162" max="162" width="8.5546875" style="28" customWidth="1" outlineLevel="1"/>
    <col min="163" max="163" width="3.21875" style="24" customWidth="1"/>
    <col min="164" max="164" width="13.109375" style="28" bestFit="1" customWidth="1"/>
    <col min="165" max="165" width="9.77734375" style="28" customWidth="1"/>
    <col min="166" max="166" width="8.88671875" style="28" bestFit="1" customWidth="1"/>
    <col min="167" max="167" width="10.5546875" style="28" bestFit="1" customWidth="1"/>
    <col min="168" max="169" width="8.5546875" style="23" bestFit="1" customWidth="1"/>
    <col min="170" max="170" width="10.5546875" style="23" bestFit="1" customWidth="1"/>
    <col min="171" max="171" width="4.6640625" style="17" bestFit="1" customWidth="1"/>
    <col min="172" max="172" width="4.88671875" style="20" bestFit="1" customWidth="1"/>
    <col min="173" max="177" width="8.88671875" style="20"/>
    <col min="178" max="16384" width="8.88671875" style="28"/>
  </cols>
  <sheetData>
    <row r="1" spans="1:177" s="20" customFormat="1" x14ac:dyDescent="0.3">
      <c r="H1" s="22"/>
      <c r="I1" s="25"/>
      <c r="AU1" s="23"/>
      <c r="AV1" s="23"/>
      <c r="AW1" s="23"/>
      <c r="AX1" s="17"/>
      <c r="AY1" s="25"/>
      <c r="BB1" s="22"/>
      <c r="CO1" s="23"/>
      <c r="CP1" s="23"/>
      <c r="CQ1" s="23"/>
      <c r="CR1" s="17"/>
      <c r="CS1" s="25"/>
      <c r="CV1" s="22"/>
      <c r="EI1" s="23"/>
      <c r="EJ1" s="23"/>
      <c r="EK1" s="23"/>
      <c r="EL1" s="17"/>
      <c r="EM1" s="17"/>
      <c r="FG1" s="24"/>
      <c r="FL1" s="23"/>
      <c r="FM1" s="23"/>
      <c r="FN1" s="23"/>
      <c r="FO1" s="17"/>
    </row>
    <row r="2" spans="1:177" ht="14.4" customHeight="1" x14ac:dyDescent="0.3">
      <c r="B2" s="26"/>
      <c r="C2" s="26"/>
      <c r="D2" s="27"/>
      <c r="E2" s="20"/>
      <c r="F2" s="20"/>
      <c r="G2" s="20"/>
      <c r="H2" s="22"/>
      <c r="I2" s="25"/>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Q2" s="283" t="s">
        <v>120</v>
      </c>
      <c r="AR2" s="284"/>
      <c r="AS2" s="284"/>
      <c r="AT2" s="284"/>
      <c r="AU2" s="284"/>
      <c r="AV2" s="284"/>
      <c r="AW2" s="285"/>
      <c r="AX2" s="29"/>
      <c r="AY2" s="25"/>
      <c r="AZ2" s="20"/>
      <c r="BA2" s="20"/>
      <c r="BB2" s="22"/>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K2" s="286" t="s">
        <v>121</v>
      </c>
      <c r="CL2" s="287"/>
      <c r="CM2" s="287"/>
      <c r="CN2" s="287"/>
      <c r="CO2" s="287"/>
      <c r="CP2" s="287"/>
      <c r="CQ2" s="288"/>
      <c r="CS2" s="25"/>
      <c r="CT2" s="20"/>
      <c r="CU2" s="20"/>
      <c r="CV2" s="22"/>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E2" s="289" t="s">
        <v>122</v>
      </c>
      <c r="EF2" s="290"/>
      <c r="EG2" s="290"/>
      <c r="EH2" s="290"/>
      <c r="EI2" s="290"/>
      <c r="EJ2" s="290"/>
      <c r="EK2" s="291"/>
      <c r="EM2" s="20"/>
      <c r="EN2" s="20"/>
      <c r="EO2" s="20"/>
      <c r="EP2" s="20"/>
      <c r="EQ2" s="20"/>
      <c r="ER2" s="20"/>
      <c r="ES2" s="20"/>
      <c r="ET2" s="20"/>
      <c r="EU2" s="20"/>
      <c r="EV2" s="20"/>
      <c r="EW2" s="20"/>
      <c r="EX2" s="20"/>
      <c r="EY2" s="20"/>
      <c r="EZ2" s="20"/>
      <c r="FA2" s="20"/>
      <c r="FB2" s="20"/>
      <c r="FC2" s="20"/>
      <c r="FD2" s="20"/>
      <c r="FE2" s="20"/>
      <c r="FF2" s="20"/>
      <c r="FH2" s="292" t="s">
        <v>110</v>
      </c>
      <c r="FI2" s="293"/>
      <c r="FJ2" s="293"/>
      <c r="FK2" s="293"/>
      <c r="FL2" s="293"/>
      <c r="FM2" s="293"/>
      <c r="FN2" s="294"/>
      <c r="FO2" s="29"/>
    </row>
    <row r="3" spans="1:177" s="36" customFormat="1" ht="82.8" customHeight="1" x14ac:dyDescent="0.3">
      <c r="A3" s="30"/>
      <c r="B3" s="31" t="s">
        <v>49</v>
      </c>
      <c r="C3" s="31" t="s">
        <v>51</v>
      </c>
      <c r="D3" s="32" t="s">
        <v>52</v>
      </c>
      <c r="E3" s="33" t="s">
        <v>0</v>
      </c>
      <c r="F3" s="33" t="s">
        <v>38</v>
      </c>
      <c r="G3" s="33" t="s">
        <v>39</v>
      </c>
      <c r="H3" s="33" t="s">
        <v>37</v>
      </c>
      <c r="I3" s="34" t="s">
        <v>27</v>
      </c>
      <c r="J3" s="33" t="s">
        <v>40</v>
      </c>
      <c r="K3" s="33" t="s">
        <v>10</v>
      </c>
      <c r="L3" s="33" t="s">
        <v>9</v>
      </c>
      <c r="M3" s="33" t="s">
        <v>11</v>
      </c>
      <c r="N3" s="33" t="s">
        <v>210</v>
      </c>
      <c r="O3" s="33" t="s">
        <v>16</v>
      </c>
      <c r="P3" s="33" t="s">
        <v>12</v>
      </c>
      <c r="Q3" s="33" t="s">
        <v>41</v>
      </c>
      <c r="R3" s="34" t="s">
        <v>40</v>
      </c>
      <c r="S3" s="33" t="s">
        <v>42</v>
      </c>
      <c r="T3" s="33" t="s">
        <v>22</v>
      </c>
      <c r="U3" s="33" t="s">
        <v>23</v>
      </c>
      <c r="V3" s="34" t="s">
        <v>42</v>
      </c>
      <c r="W3" s="33" t="s">
        <v>26</v>
      </c>
      <c r="X3" s="33" t="s">
        <v>25</v>
      </c>
      <c r="Y3" s="34" t="s">
        <v>24</v>
      </c>
      <c r="Z3" s="35" t="s">
        <v>97</v>
      </c>
      <c r="AA3" s="33" t="s">
        <v>208</v>
      </c>
      <c r="AB3" s="33" t="s">
        <v>35</v>
      </c>
      <c r="AC3" s="34" t="s">
        <v>98</v>
      </c>
      <c r="AD3" s="34" t="s">
        <v>99</v>
      </c>
      <c r="AE3" s="33" t="s">
        <v>106</v>
      </c>
      <c r="AF3" s="33" t="s">
        <v>107</v>
      </c>
      <c r="AG3" s="33" t="s">
        <v>109</v>
      </c>
      <c r="AH3" s="33" t="s">
        <v>104</v>
      </c>
      <c r="AI3" s="33" t="s">
        <v>108</v>
      </c>
      <c r="AJ3" s="33" t="s">
        <v>105</v>
      </c>
      <c r="AK3" s="33" t="s">
        <v>29</v>
      </c>
      <c r="AL3" s="33" t="s">
        <v>30</v>
      </c>
      <c r="AM3" s="34" t="s">
        <v>100</v>
      </c>
      <c r="AN3" s="34" t="s">
        <v>31</v>
      </c>
      <c r="AO3" s="33" t="s">
        <v>32</v>
      </c>
      <c r="AQ3" s="37" t="s">
        <v>223</v>
      </c>
      <c r="AR3" s="37" t="s">
        <v>184</v>
      </c>
      <c r="AS3" s="37" t="s">
        <v>46</v>
      </c>
      <c r="AT3" s="37" t="s">
        <v>101</v>
      </c>
      <c r="AU3" s="38" t="s">
        <v>185</v>
      </c>
      <c r="AV3" s="38" t="s">
        <v>186</v>
      </c>
      <c r="AW3" s="38" t="s">
        <v>187</v>
      </c>
      <c r="AX3" s="18" t="s">
        <v>48</v>
      </c>
      <c r="AY3" s="39" t="s">
        <v>0</v>
      </c>
      <c r="AZ3" s="39" t="s">
        <v>38</v>
      </c>
      <c r="BA3" s="39" t="s">
        <v>39</v>
      </c>
      <c r="BB3" s="39" t="s">
        <v>37</v>
      </c>
      <c r="BC3" s="40" t="s">
        <v>27</v>
      </c>
      <c r="BD3" s="39" t="s">
        <v>40</v>
      </c>
      <c r="BE3" s="39" t="s">
        <v>10</v>
      </c>
      <c r="BF3" s="39" t="s">
        <v>9</v>
      </c>
      <c r="BG3" s="39" t="s">
        <v>11</v>
      </c>
      <c r="BH3" s="39" t="s">
        <v>210</v>
      </c>
      <c r="BI3" s="39" t="s">
        <v>16</v>
      </c>
      <c r="BJ3" s="39" t="s">
        <v>12</v>
      </c>
      <c r="BK3" s="39" t="s">
        <v>41</v>
      </c>
      <c r="BL3" s="40" t="s">
        <v>40</v>
      </c>
      <c r="BM3" s="39" t="s">
        <v>42</v>
      </c>
      <c r="BN3" s="39" t="s">
        <v>22</v>
      </c>
      <c r="BO3" s="39" t="s">
        <v>23</v>
      </c>
      <c r="BP3" s="40" t="s">
        <v>42</v>
      </c>
      <c r="BQ3" s="39" t="s">
        <v>26</v>
      </c>
      <c r="BR3" s="39" t="s">
        <v>25</v>
      </c>
      <c r="BS3" s="40" t="s">
        <v>24</v>
      </c>
      <c r="BT3" s="40" t="s">
        <v>97</v>
      </c>
      <c r="BU3" s="39" t="s">
        <v>208</v>
      </c>
      <c r="BV3" s="39" t="s">
        <v>35</v>
      </c>
      <c r="BW3" s="40" t="s">
        <v>98</v>
      </c>
      <c r="BX3" s="40" t="s">
        <v>99</v>
      </c>
      <c r="BY3" s="39" t="s">
        <v>106</v>
      </c>
      <c r="BZ3" s="39" t="s">
        <v>107</v>
      </c>
      <c r="CA3" s="39" t="s">
        <v>109</v>
      </c>
      <c r="CB3" s="39" t="s">
        <v>104</v>
      </c>
      <c r="CC3" s="39" t="s">
        <v>108</v>
      </c>
      <c r="CD3" s="39" t="s">
        <v>105</v>
      </c>
      <c r="CE3" s="39" t="s">
        <v>29</v>
      </c>
      <c r="CF3" s="39" t="s">
        <v>30</v>
      </c>
      <c r="CG3" s="40" t="s">
        <v>100</v>
      </c>
      <c r="CH3" s="40" t="s">
        <v>31</v>
      </c>
      <c r="CI3" s="39" t="s">
        <v>32</v>
      </c>
      <c r="CJ3" s="30"/>
      <c r="CK3" s="39" t="s">
        <v>223</v>
      </c>
      <c r="CL3" s="39" t="s">
        <v>184</v>
      </c>
      <c r="CM3" s="39" t="s">
        <v>46</v>
      </c>
      <c r="CN3" s="39" t="s">
        <v>101</v>
      </c>
      <c r="CO3" s="41" t="s">
        <v>185</v>
      </c>
      <c r="CP3" s="41" t="s">
        <v>186</v>
      </c>
      <c r="CQ3" s="41" t="s">
        <v>187</v>
      </c>
      <c r="CR3" s="18" t="s">
        <v>48</v>
      </c>
      <c r="CS3" s="42" t="s">
        <v>0</v>
      </c>
      <c r="CT3" s="42" t="s">
        <v>38</v>
      </c>
      <c r="CU3" s="42" t="s">
        <v>39</v>
      </c>
      <c r="CV3" s="42" t="s">
        <v>37</v>
      </c>
      <c r="CW3" s="43" t="s">
        <v>27</v>
      </c>
      <c r="CX3" s="42" t="s">
        <v>40</v>
      </c>
      <c r="CY3" s="42" t="s">
        <v>10</v>
      </c>
      <c r="CZ3" s="42" t="s">
        <v>9</v>
      </c>
      <c r="DA3" s="42" t="s">
        <v>11</v>
      </c>
      <c r="DB3" s="42" t="s">
        <v>210</v>
      </c>
      <c r="DC3" s="42" t="s">
        <v>16</v>
      </c>
      <c r="DD3" s="42" t="s">
        <v>12</v>
      </c>
      <c r="DE3" s="42" t="s">
        <v>41</v>
      </c>
      <c r="DF3" s="43" t="s">
        <v>40</v>
      </c>
      <c r="DG3" s="42" t="s">
        <v>42</v>
      </c>
      <c r="DH3" s="42" t="s">
        <v>22</v>
      </c>
      <c r="DI3" s="42" t="s">
        <v>23</v>
      </c>
      <c r="DJ3" s="43" t="s">
        <v>42</v>
      </c>
      <c r="DK3" s="42" t="s">
        <v>26</v>
      </c>
      <c r="DL3" s="42" t="s">
        <v>25</v>
      </c>
      <c r="DM3" s="43" t="s">
        <v>24</v>
      </c>
      <c r="DN3" s="43" t="s">
        <v>97</v>
      </c>
      <c r="DO3" s="42" t="s">
        <v>208</v>
      </c>
      <c r="DP3" s="42" t="s">
        <v>35</v>
      </c>
      <c r="DQ3" s="43" t="s">
        <v>98</v>
      </c>
      <c r="DR3" s="43" t="s">
        <v>99</v>
      </c>
      <c r="DS3" s="42" t="s">
        <v>106</v>
      </c>
      <c r="DT3" s="42" t="s">
        <v>107</v>
      </c>
      <c r="DU3" s="42" t="s">
        <v>109</v>
      </c>
      <c r="DV3" s="42" t="s">
        <v>104</v>
      </c>
      <c r="DW3" s="42" t="s">
        <v>108</v>
      </c>
      <c r="DX3" s="42" t="s">
        <v>105</v>
      </c>
      <c r="DY3" s="42" t="s">
        <v>29</v>
      </c>
      <c r="DZ3" s="42" t="s">
        <v>30</v>
      </c>
      <c r="EA3" s="43" t="s">
        <v>100</v>
      </c>
      <c r="EB3" s="43" t="s">
        <v>31</v>
      </c>
      <c r="EC3" s="42" t="s">
        <v>32</v>
      </c>
      <c r="ED3" s="30"/>
      <c r="EE3" s="42" t="s">
        <v>223</v>
      </c>
      <c r="EF3" s="42" t="s">
        <v>184</v>
      </c>
      <c r="EG3" s="42" t="s">
        <v>46</v>
      </c>
      <c r="EH3" s="42" t="s">
        <v>101</v>
      </c>
      <c r="EI3" s="44" t="s">
        <v>185</v>
      </c>
      <c r="EJ3" s="44" t="s">
        <v>186</v>
      </c>
      <c r="EK3" s="44" t="s">
        <v>187</v>
      </c>
      <c r="EL3" s="18" t="s">
        <v>48</v>
      </c>
      <c r="EM3" s="45" t="s">
        <v>27</v>
      </c>
      <c r="EN3" s="46" t="s">
        <v>210</v>
      </c>
      <c r="EO3" s="47" t="s">
        <v>16</v>
      </c>
      <c r="EP3" s="47" t="s">
        <v>12</v>
      </c>
      <c r="EQ3" s="47" t="s">
        <v>41</v>
      </c>
      <c r="ER3" s="45" t="s">
        <v>40</v>
      </c>
      <c r="ES3" s="45" t="s">
        <v>42</v>
      </c>
      <c r="ET3" s="45" t="s">
        <v>24</v>
      </c>
      <c r="EU3" s="45" t="s">
        <v>97</v>
      </c>
      <c r="EV3" s="47" t="s">
        <v>209</v>
      </c>
      <c r="EW3" s="47" t="s">
        <v>119</v>
      </c>
      <c r="EX3" s="45" t="s">
        <v>98</v>
      </c>
      <c r="EY3" s="45" t="s">
        <v>99</v>
      </c>
      <c r="EZ3" s="47" t="s">
        <v>43</v>
      </c>
      <c r="FA3" s="47" t="s">
        <v>113</v>
      </c>
      <c r="FB3" s="47" t="s">
        <v>44</v>
      </c>
      <c r="FC3" s="47" t="s">
        <v>36</v>
      </c>
      <c r="FD3" s="47" t="s">
        <v>114</v>
      </c>
      <c r="FE3" s="45" t="s">
        <v>100</v>
      </c>
      <c r="FF3" s="45" t="s">
        <v>31</v>
      </c>
      <c r="FG3" s="48"/>
      <c r="FH3" s="265" t="s">
        <v>223</v>
      </c>
      <c r="FI3" s="265" t="s">
        <v>184</v>
      </c>
      <c r="FJ3" s="265" t="s">
        <v>46</v>
      </c>
      <c r="FK3" s="265" t="s">
        <v>101</v>
      </c>
      <c r="FL3" s="266" t="s">
        <v>185</v>
      </c>
      <c r="FM3" s="266" t="s">
        <v>186</v>
      </c>
      <c r="FN3" s="266" t="s">
        <v>187</v>
      </c>
      <c r="FO3" s="18" t="s">
        <v>48</v>
      </c>
      <c r="FP3" s="18" t="s">
        <v>48</v>
      </c>
      <c r="FQ3" s="18"/>
      <c r="FR3" s="30"/>
      <c r="FS3" s="30"/>
      <c r="FT3" s="30"/>
      <c r="FU3" s="30"/>
    </row>
    <row r="4" spans="1:177" s="154" customFormat="1" ht="30.6" x14ac:dyDescent="0.2">
      <c r="A4" s="150"/>
      <c r="B4" s="151"/>
      <c r="C4" s="151"/>
      <c r="D4" s="152"/>
      <c r="E4" s="153">
        <v>1</v>
      </c>
      <c r="F4" s="153">
        <v>2</v>
      </c>
      <c r="G4" s="153">
        <v>3</v>
      </c>
      <c r="H4" s="153">
        <v>4</v>
      </c>
      <c r="I4" s="153" t="s">
        <v>45</v>
      </c>
      <c r="J4" s="153">
        <v>6</v>
      </c>
      <c r="K4" s="153">
        <v>7</v>
      </c>
      <c r="L4" s="153">
        <v>8</v>
      </c>
      <c r="M4" s="153">
        <v>9</v>
      </c>
      <c r="N4" s="153" t="s">
        <v>211</v>
      </c>
      <c r="O4" s="153" t="s">
        <v>212</v>
      </c>
      <c r="P4" s="153" t="s">
        <v>213</v>
      </c>
      <c r="Q4" s="153" t="s">
        <v>214</v>
      </c>
      <c r="R4" s="153" t="s">
        <v>215</v>
      </c>
      <c r="S4" s="153">
        <v>15</v>
      </c>
      <c r="T4" s="153">
        <v>16</v>
      </c>
      <c r="U4" s="153">
        <v>17</v>
      </c>
      <c r="V4" s="153" t="s">
        <v>216</v>
      </c>
      <c r="W4" s="153">
        <v>19</v>
      </c>
      <c r="X4" s="153">
        <v>20</v>
      </c>
      <c r="Y4" s="153" t="s">
        <v>217</v>
      </c>
      <c r="Z4" s="153">
        <v>22</v>
      </c>
      <c r="AA4" s="153">
        <v>23</v>
      </c>
      <c r="AB4" s="153" t="s">
        <v>218</v>
      </c>
      <c r="AC4" s="153" t="s">
        <v>219</v>
      </c>
      <c r="AD4" s="153" t="s">
        <v>220</v>
      </c>
      <c r="AE4" s="153">
        <v>27</v>
      </c>
      <c r="AF4" s="153">
        <v>28</v>
      </c>
      <c r="AG4" s="153">
        <v>29</v>
      </c>
      <c r="AH4" s="153" t="s">
        <v>221</v>
      </c>
      <c r="AI4" s="153" t="s">
        <v>115</v>
      </c>
      <c r="AJ4" s="153" t="s">
        <v>116</v>
      </c>
      <c r="AK4" s="153">
        <v>33</v>
      </c>
      <c r="AL4" s="153">
        <v>34</v>
      </c>
      <c r="AM4" s="153" t="s">
        <v>222</v>
      </c>
      <c r="AN4" s="153">
        <v>36</v>
      </c>
      <c r="AO4" s="153">
        <v>37</v>
      </c>
      <c r="AQ4" s="153" t="s">
        <v>224</v>
      </c>
      <c r="AR4" s="153" t="s">
        <v>225</v>
      </c>
      <c r="AS4" s="153" t="s">
        <v>226</v>
      </c>
      <c r="AT4" s="153" t="s">
        <v>227</v>
      </c>
      <c r="AU4" s="155">
        <v>42</v>
      </c>
      <c r="AV4" s="155">
        <v>43</v>
      </c>
      <c r="AW4" s="155" t="s">
        <v>228</v>
      </c>
      <c r="AX4" s="156"/>
      <c r="AY4" s="157">
        <v>1</v>
      </c>
      <c r="AZ4" s="157">
        <v>2</v>
      </c>
      <c r="BA4" s="157">
        <v>3</v>
      </c>
      <c r="BB4" s="157">
        <v>4</v>
      </c>
      <c r="BC4" s="157" t="s">
        <v>45</v>
      </c>
      <c r="BD4" s="157">
        <v>6</v>
      </c>
      <c r="BE4" s="157">
        <v>7</v>
      </c>
      <c r="BF4" s="157">
        <v>8</v>
      </c>
      <c r="BG4" s="157">
        <v>9</v>
      </c>
      <c r="BH4" s="157" t="s">
        <v>211</v>
      </c>
      <c r="BI4" s="157" t="s">
        <v>212</v>
      </c>
      <c r="BJ4" s="157" t="s">
        <v>213</v>
      </c>
      <c r="BK4" s="157" t="s">
        <v>214</v>
      </c>
      <c r="BL4" s="157" t="s">
        <v>215</v>
      </c>
      <c r="BM4" s="157">
        <v>15</v>
      </c>
      <c r="BN4" s="157">
        <v>16</v>
      </c>
      <c r="BO4" s="157">
        <v>17</v>
      </c>
      <c r="BP4" s="157" t="s">
        <v>216</v>
      </c>
      <c r="BQ4" s="157">
        <v>19</v>
      </c>
      <c r="BR4" s="157">
        <v>20</v>
      </c>
      <c r="BS4" s="157" t="s">
        <v>217</v>
      </c>
      <c r="BT4" s="157">
        <v>22</v>
      </c>
      <c r="BU4" s="157">
        <v>23</v>
      </c>
      <c r="BV4" s="157" t="s">
        <v>218</v>
      </c>
      <c r="BW4" s="157" t="s">
        <v>219</v>
      </c>
      <c r="BX4" s="157" t="s">
        <v>220</v>
      </c>
      <c r="BY4" s="157">
        <v>27</v>
      </c>
      <c r="BZ4" s="157">
        <v>28</v>
      </c>
      <c r="CA4" s="157">
        <v>29</v>
      </c>
      <c r="CB4" s="157" t="s">
        <v>221</v>
      </c>
      <c r="CC4" s="157" t="s">
        <v>115</v>
      </c>
      <c r="CD4" s="157" t="s">
        <v>116</v>
      </c>
      <c r="CE4" s="157">
        <v>33</v>
      </c>
      <c r="CF4" s="157">
        <v>34</v>
      </c>
      <c r="CG4" s="157" t="s">
        <v>222</v>
      </c>
      <c r="CH4" s="157">
        <v>36</v>
      </c>
      <c r="CI4" s="157">
        <v>37</v>
      </c>
      <c r="CJ4" s="30"/>
      <c r="CK4" s="157" t="s">
        <v>224</v>
      </c>
      <c r="CL4" s="157" t="s">
        <v>225</v>
      </c>
      <c r="CM4" s="157" t="s">
        <v>226</v>
      </c>
      <c r="CN4" s="157" t="s">
        <v>227</v>
      </c>
      <c r="CO4" s="158">
        <v>42</v>
      </c>
      <c r="CP4" s="158">
        <v>43</v>
      </c>
      <c r="CQ4" s="158" t="s">
        <v>228</v>
      </c>
      <c r="CR4" s="156"/>
      <c r="CS4" s="159">
        <v>1</v>
      </c>
      <c r="CT4" s="159">
        <v>2</v>
      </c>
      <c r="CU4" s="159">
        <v>3</v>
      </c>
      <c r="CV4" s="159">
        <v>4</v>
      </c>
      <c r="CW4" s="159" t="s">
        <v>45</v>
      </c>
      <c r="CX4" s="159">
        <v>6</v>
      </c>
      <c r="CY4" s="159">
        <v>7</v>
      </c>
      <c r="CZ4" s="159">
        <v>8</v>
      </c>
      <c r="DA4" s="159">
        <v>9</v>
      </c>
      <c r="DB4" s="159" t="s">
        <v>211</v>
      </c>
      <c r="DC4" s="159" t="s">
        <v>212</v>
      </c>
      <c r="DD4" s="159" t="s">
        <v>213</v>
      </c>
      <c r="DE4" s="159" t="s">
        <v>214</v>
      </c>
      <c r="DF4" s="159" t="s">
        <v>215</v>
      </c>
      <c r="DG4" s="159">
        <v>15</v>
      </c>
      <c r="DH4" s="159">
        <v>16</v>
      </c>
      <c r="DI4" s="159">
        <v>17</v>
      </c>
      <c r="DJ4" s="159" t="s">
        <v>216</v>
      </c>
      <c r="DK4" s="159">
        <v>19</v>
      </c>
      <c r="DL4" s="159">
        <v>20</v>
      </c>
      <c r="DM4" s="159" t="s">
        <v>217</v>
      </c>
      <c r="DN4" s="159">
        <v>22</v>
      </c>
      <c r="DO4" s="159">
        <v>23</v>
      </c>
      <c r="DP4" s="159" t="s">
        <v>218</v>
      </c>
      <c r="DQ4" s="159" t="s">
        <v>219</v>
      </c>
      <c r="DR4" s="159" t="s">
        <v>220</v>
      </c>
      <c r="DS4" s="159">
        <v>27</v>
      </c>
      <c r="DT4" s="159">
        <v>28</v>
      </c>
      <c r="DU4" s="159">
        <v>29</v>
      </c>
      <c r="DV4" s="159" t="s">
        <v>221</v>
      </c>
      <c r="DW4" s="159" t="s">
        <v>115</v>
      </c>
      <c r="DX4" s="159" t="s">
        <v>116</v>
      </c>
      <c r="DY4" s="159">
        <v>33</v>
      </c>
      <c r="DZ4" s="159">
        <v>34</v>
      </c>
      <c r="EA4" s="159" t="s">
        <v>222</v>
      </c>
      <c r="EB4" s="159">
        <v>36</v>
      </c>
      <c r="EC4" s="159">
        <v>37</v>
      </c>
      <c r="ED4" s="30"/>
      <c r="EE4" s="159" t="s">
        <v>224</v>
      </c>
      <c r="EF4" s="159" t="s">
        <v>225</v>
      </c>
      <c r="EG4" s="159" t="s">
        <v>226</v>
      </c>
      <c r="EH4" s="159" t="s">
        <v>227</v>
      </c>
      <c r="EI4" s="160">
        <v>42</v>
      </c>
      <c r="EJ4" s="160">
        <v>43</v>
      </c>
      <c r="EK4" s="160" t="s">
        <v>228</v>
      </c>
      <c r="EL4" s="156"/>
      <c r="EM4" s="164" t="s">
        <v>124</v>
      </c>
      <c r="EN4" s="164" t="s">
        <v>192</v>
      </c>
      <c r="EO4" s="164" t="s">
        <v>125</v>
      </c>
      <c r="EP4" s="164" t="s">
        <v>126</v>
      </c>
      <c r="EQ4" s="164" t="s">
        <v>127</v>
      </c>
      <c r="ER4" s="164" t="s">
        <v>128</v>
      </c>
      <c r="ES4" s="164" t="s">
        <v>229</v>
      </c>
      <c r="ET4" s="164" t="s">
        <v>230</v>
      </c>
      <c r="EU4" s="164" t="s">
        <v>129</v>
      </c>
      <c r="EV4" s="164" t="s">
        <v>130</v>
      </c>
      <c r="EW4" s="164" t="s">
        <v>131</v>
      </c>
      <c r="EX4" s="164" t="s">
        <v>132</v>
      </c>
      <c r="EY4" s="164" t="s">
        <v>133</v>
      </c>
      <c r="EZ4" s="164" t="s">
        <v>231</v>
      </c>
      <c r="FA4" s="164" t="s">
        <v>134</v>
      </c>
      <c r="FB4" s="164" t="s">
        <v>135</v>
      </c>
      <c r="FC4" s="164" t="s">
        <v>136</v>
      </c>
      <c r="FD4" s="164" t="s">
        <v>137</v>
      </c>
      <c r="FE4" s="164" t="s">
        <v>138</v>
      </c>
      <c r="FF4" s="164" t="s">
        <v>139</v>
      </c>
      <c r="FG4" s="165"/>
      <c r="FH4" s="264" t="s">
        <v>232</v>
      </c>
      <c r="FI4" s="264" t="s">
        <v>140</v>
      </c>
      <c r="FJ4" s="264" t="s">
        <v>141</v>
      </c>
      <c r="FK4" s="264" t="s">
        <v>142</v>
      </c>
      <c r="FL4" s="264" t="s">
        <v>143</v>
      </c>
      <c r="FM4" s="264" t="s">
        <v>144</v>
      </c>
      <c r="FN4" s="264" t="s">
        <v>145</v>
      </c>
      <c r="FO4" s="156"/>
      <c r="FP4" s="150"/>
      <c r="FQ4" s="150"/>
      <c r="FR4" s="150"/>
      <c r="FS4" s="150"/>
      <c r="FT4" s="150"/>
      <c r="FU4" s="150"/>
    </row>
    <row r="5" spans="1:177" ht="13.8" customHeight="1" outlineLevel="2" x14ac:dyDescent="0.3">
      <c r="B5" s="295" t="s">
        <v>57</v>
      </c>
      <c r="C5" s="297" t="s">
        <v>56</v>
      </c>
      <c r="D5" s="50" t="s">
        <v>53</v>
      </c>
      <c r="E5" s="51"/>
      <c r="F5" s="52">
        <v>12</v>
      </c>
      <c r="G5" s="52">
        <v>3</v>
      </c>
      <c r="H5" s="52" t="s">
        <v>17</v>
      </c>
      <c r="I5" s="53" t="str">
        <f>IF(E5&lt;&gt;0,((VLOOKUP(E5,'1. Standard_Cost'!$B$4:$D$8,2)+VLOOKUP(E5,'1. Standard_Cost'!$B$4:$D$8,3))*F5*G5),"0")</f>
        <v>0</v>
      </c>
      <c r="J5" s="54">
        <v>2</v>
      </c>
      <c r="K5" s="54">
        <v>2</v>
      </c>
      <c r="L5" s="54">
        <v>10</v>
      </c>
      <c r="M5" s="54">
        <v>0</v>
      </c>
      <c r="N5" s="55">
        <f>+J5*L5*'1. Standard_Cost'!$B$16</f>
        <v>300</v>
      </c>
      <c r="O5" s="55">
        <f>+J5*K5*L5*'1. Standard_Cost'!$C$16</f>
        <v>1000</v>
      </c>
      <c r="P5" s="55">
        <f>+J5*L5*M5*'1. Standard_Cost'!$D$16</f>
        <v>0</v>
      </c>
      <c r="Q5" s="55">
        <f>+J5*K5*'1. Standard_Cost'!$E$16</f>
        <v>200</v>
      </c>
      <c r="R5" s="55">
        <f>SUM(N5,O5,P5,Q5)</f>
        <v>1500</v>
      </c>
      <c r="S5" s="54"/>
      <c r="T5" s="54"/>
      <c r="U5" s="54"/>
      <c r="V5" s="55">
        <f>+S5*((U5*'1. Standard_Cost'!$B$20)+(T5*U5*'1. Standard_Cost'!$C$20))</f>
        <v>0</v>
      </c>
      <c r="W5" s="54">
        <v>10</v>
      </c>
      <c r="X5" s="54">
        <v>5</v>
      </c>
      <c r="Y5" s="55">
        <f>+W5*'1. Standard_Cost'!$B$24+X5*'1. Standard_Cost'!$C$24</f>
        <v>11750</v>
      </c>
      <c r="Z5" s="56"/>
      <c r="AA5" s="57"/>
      <c r="AB5" s="55">
        <f>+I5*'1. Standard_Cost'!$B$32</f>
        <v>0</v>
      </c>
      <c r="AC5" s="55">
        <f>SUM(AA5,AB5)</f>
        <v>0</v>
      </c>
      <c r="AD5" s="55">
        <f>SUM(R5,V5,Y5,Z5,AC5)</f>
        <v>13250</v>
      </c>
      <c r="AE5" s="54"/>
      <c r="AF5" s="54"/>
      <c r="AG5" s="54"/>
      <c r="AH5" s="53">
        <f>+AE5*'1. Standard_Cost'!$B$28</f>
        <v>0</v>
      </c>
      <c r="AI5" s="53">
        <f>+AF5*'1. Standard_Cost'!$C$28</f>
        <v>0</v>
      </c>
      <c r="AJ5" s="53">
        <f>+AG5*'1. Standard_Cost'!$D$28</f>
        <v>0</v>
      </c>
      <c r="AK5" s="58"/>
      <c r="AL5" s="58"/>
      <c r="AM5" s="55">
        <f>SUM(AH5,AI5,AJ5,AK5,AL5)</f>
        <v>0</v>
      </c>
      <c r="AN5" s="58"/>
      <c r="AO5" s="58"/>
      <c r="AQ5" s="55">
        <f>SUM((SUMIF(H5,"T",I5)),R5,V5,Y5,Z5,AM5,AN5)</f>
        <v>13250</v>
      </c>
      <c r="AR5" s="55">
        <f>SUMIF(H5,"P",I5)</f>
        <v>0</v>
      </c>
      <c r="AS5" s="55">
        <f>+AC5</f>
        <v>0</v>
      </c>
      <c r="AT5" s="55">
        <f>SUM(AQ5,AR5,AS5)</f>
        <v>13250</v>
      </c>
      <c r="AU5" s="59">
        <v>39600</v>
      </c>
      <c r="AV5" s="59">
        <v>20870</v>
      </c>
      <c r="AW5" s="60">
        <f>+AU5+AV5-AT5</f>
        <v>47220</v>
      </c>
      <c r="AX5" s="19">
        <f t="shared" ref="AX5:AX19" si="0">SUM(I5,AD5,AM5,AN5)-AT5</f>
        <v>0</v>
      </c>
      <c r="AY5" s="51" t="s">
        <v>5</v>
      </c>
      <c r="AZ5" s="52">
        <v>12</v>
      </c>
      <c r="BA5" s="52">
        <v>3</v>
      </c>
      <c r="BB5" s="52" t="s">
        <v>17</v>
      </c>
      <c r="BC5" s="61">
        <f>IF(AY5&lt;&gt;0,((VLOOKUP(AY5,'1. Standard_Cost'!$B$4:$D$8,2)+VLOOKUP(AY5,'1. Standard_Cost'!$B$4:$D$8,3))*AZ5*BA5),"0")</f>
        <v>39600</v>
      </c>
      <c r="BD5" s="54"/>
      <c r="BE5" s="54"/>
      <c r="BF5" s="54"/>
      <c r="BG5" s="54"/>
      <c r="BH5" s="62">
        <f>+BD5*BF5*'1. Standard_Cost'!$B$16</f>
        <v>0</v>
      </c>
      <c r="BI5" s="62">
        <f>+BD5*BE5*BF5*'1. Standard_Cost'!$C$16</f>
        <v>0</v>
      </c>
      <c r="BJ5" s="62">
        <f>+BD5*BF5*BG5*'1. Standard_Cost'!$D$16</f>
        <v>0</v>
      </c>
      <c r="BK5" s="62">
        <f>+BD5*BE5*'1. Standard_Cost'!$E$16</f>
        <v>0</v>
      </c>
      <c r="BL5" s="62">
        <f>SUM(BH5,BI5,BJ5,BK5)</f>
        <v>0</v>
      </c>
      <c r="BM5" s="54"/>
      <c r="BN5" s="54"/>
      <c r="BO5" s="54"/>
      <c r="BP5" s="62">
        <f>+BM5*((BO5*'1. Standard_Cost'!$B$20)+(BN5*BO5*'1. Standard_Cost'!$C$20))</f>
        <v>0</v>
      </c>
      <c r="BQ5" s="54"/>
      <c r="BR5" s="54"/>
      <c r="BS5" s="62">
        <f>+BQ5*'1. Standard_Cost'!$B$24+BR5*'1. Standard_Cost'!$C$24</f>
        <v>0</v>
      </c>
      <c r="BT5" s="56"/>
      <c r="BU5" s="57"/>
      <c r="BV5" s="62">
        <f>+BC5*'1. Standard_Cost'!$B$32</f>
        <v>7920</v>
      </c>
      <c r="BW5" s="62">
        <f>SUM(BU5,BV5)</f>
        <v>7920</v>
      </c>
      <c r="BX5" s="62">
        <f>SUM(BL5,BP5,BS5,BT5,BW5)</f>
        <v>7920</v>
      </c>
      <c r="BY5" s="54"/>
      <c r="BZ5" s="54"/>
      <c r="CA5" s="54"/>
      <c r="CB5" s="61">
        <f>+BY5*'1. Standard_Cost'!$B$28</f>
        <v>0</v>
      </c>
      <c r="CC5" s="61">
        <f>+BZ5*'1. Standard_Cost'!$C$28</f>
        <v>0</v>
      </c>
      <c r="CD5" s="61">
        <f>+CA5*'1. Standard_Cost'!$D$28</f>
        <v>0</v>
      </c>
      <c r="CE5" s="58"/>
      <c r="CF5" s="58"/>
      <c r="CG5" s="62">
        <f>SUM(CB5,CC5,CD5,CE5,CF5)</f>
        <v>0</v>
      </c>
      <c r="CH5" s="58">
        <v>5000</v>
      </c>
      <c r="CI5" s="58"/>
      <c r="CK5" s="62">
        <f>SUM((SUMIF(BB5,"T",BC5)),BL5,BP5,BS5,BT5,CG5,CH5)</f>
        <v>5000</v>
      </c>
      <c r="CL5" s="62">
        <f>SUMIF(BB5,"P",BC5)</f>
        <v>39600</v>
      </c>
      <c r="CM5" s="62">
        <f>+BW5</f>
        <v>7920</v>
      </c>
      <c r="CN5" s="62">
        <f>SUM(CK5,CL5,CM5)</f>
        <v>52520</v>
      </c>
      <c r="CO5" s="59">
        <v>39600</v>
      </c>
      <c r="CP5" s="59"/>
      <c r="CQ5" s="63">
        <f>+CO5+CP5-CN5</f>
        <v>-12920</v>
      </c>
      <c r="CR5" s="19">
        <f t="shared" ref="CR5:CR36" si="1">SUM(BC5,BX5,CG5,CH5)-CN5</f>
        <v>0</v>
      </c>
      <c r="CS5" s="51" t="s">
        <v>5</v>
      </c>
      <c r="CT5" s="52">
        <v>12</v>
      </c>
      <c r="CU5" s="52">
        <v>3</v>
      </c>
      <c r="CV5" s="52" t="s">
        <v>17</v>
      </c>
      <c r="CW5" s="64">
        <f>IF(CS5&lt;&gt;0,((VLOOKUP(CS5,'1. Standard_Cost'!$B$4:$D$8,2)+VLOOKUP(CS5,'1. Standard_Cost'!$B$4:$D$8,3))*CT5*CU5),"0")</f>
        <v>39600</v>
      </c>
      <c r="CX5" s="54"/>
      <c r="CY5" s="54"/>
      <c r="CZ5" s="54"/>
      <c r="DA5" s="54"/>
      <c r="DB5" s="65">
        <f>+CX5*CZ5*'1. Standard_Cost'!$B$16</f>
        <v>0</v>
      </c>
      <c r="DC5" s="65">
        <f>+CX5*CY5*CZ5*'1. Standard_Cost'!$C$16</f>
        <v>0</v>
      </c>
      <c r="DD5" s="65">
        <f>+CX5*CZ5*DA5*'1. Standard_Cost'!$D$16</f>
        <v>0</v>
      </c>
      <c r="DE5" s="65">
        <f>+CX5*CY5*'1. Standard_Cost'!$E$16</f>
        <v>0</v>
      </c>
      <c r="DF5" s="65">
        <f>SUM(DB5,DC5,DD5,DE5)</f>
        <v>0</v>
      </c>
      <c r="DG5" s="54"/>
      <c r="DH5" s="54"/>
      <c r="DI5" s="54"/>
      <c r="DJ5" s="65">
        <f>+DG5*((DI5*'1. Standard_Cost'!$B$20)+(DH5*DI5*'1. Standard_Cost'!$C$20))</f>
        <v>0</v>
      </c>
      <c r="DK5" s="54"/>
      <c r="DL5" s="54"/>
      <c r="DM5" s="65">
        <f>+DK5*'1. Standard_Cost'!$B$24+DL5*'1. Standard_Cost'!$C$24</f>
        <v>0</v>
      </c>
      <c r="DN5" s="56"/>
      <c r="DO5" s="57"/>
      <c r="DP5" s="65">
        <f>+CW5*'1. Standard_Cost'!$B$32</f>
        <v>7920</v>
      </c>
      <c r="DQ5" s="65">
        <f>SUM(DO5,DP5)</f>
        <v>7920</v>
      </c>
      <c r="DR5" s="65">
        <f>SUM(DF5,DJ5,DM5,DN5,DQ5)</f>
        <v>7920</v>
      </c>
      <c r="DS5" s="54"/>
      <c r="DT5" s="54"/>
      <c r="DU5" s="54"/>
      <c r="DV5" s="64">
        <f>+DS5*'1. Standard_Cost'!$B$28</f>
        <v>0</v>
      </c>
      <c r="DW5" s="64">
        <f>+DT5*'1. Standard_Cost'!$C$28</f>
        <v>0</v>
      </c>
      <c r="DX5" s="64">
        <f>+DU5*'1. Standard_Cost'!$D$28</f>
        <v>0</v>
      </c>
      <c r="DY5" s="58"/>
      <c r="DZ5" s="58"/>
      <c r="EA5" s="65">
        <f>SUM(DV5,DW5,DX5,DY5,DZ5)</f>
        <v>0</v>
      </c>
      <c r="EB5" s="58"/>
      <c r="EC5" s="58"/>
      <c r="EE5" s="65">
        <f>SUM((SUMIF(CV5,"T",CW5)),DF5,DJ5,DM5,DN5,EA5,EB5)</f>
        <v>0</v>
      </c>
      <c r="EF5" s="65">
        <f>SUMIF(CV5,"P",CW5)</f>
        <v>39600</v>
      </c>
      <c r="EG5" s="65">
        <f>+DQ5</f>
        <v>7920</v>
      </c>
      <c r="EH5" s="65">
        <f>SUM(EE5,EF5,EG5)</f>
        <v>47520</v>
      </c>
      <c r="EI5" s="59">
        <v>39600</v>
      </c>
      <c r="EJ5" s="59"/>
      <c r="EK5" s="63">
        <f>+EI5+EJ5-EH5</f>
        <v>-7920</v>
      </c>
      <c r="EL5" s="19">
        <f t="shared" ref="EL5:EL36" si="2">SUM(CW5,DR5,EA5,EB5)-EH5</f>
        <v>0</v>
      </c>
      <c r="EM5" s="66">
        <f>SUM(I5,BC5,CW5)</f>
        <v>79200</v>
      </c>
      <c r="EN5" s="66">
        <f t="shared" ref="EN5:ER8" si="3">SUM(N5,BH5,DB5)</f>
        <v>300</v>
      </c>
      <c r="EO5" s="66">
        <f t="shared" si="3"/>
        <v>1000</v>
      </c>
      <c r="EP5" s="66">
        <f t="shared" si="3"/>
        <v>0</v>
      </c>
      <c r="EQ5" s="66">
        <f t="shared" si="3"/>
        <v>200</v>
      </c>
      <c r="ER5" s="66">
        <f t="shared" si="3"/>
        <v>1500</v>
      </c>
      <c r="ES5" s="66">
        <f>SUM(V5,BP5,DJ5)</f>
        <v>0</v>
      </c>
      <c r="ET5" s="66">
        <f t="shared" ref="ET5:EW8" si="4">SUM(Y5,BS5,DM5)</f>
        <v>11750</v>
      </c>
      <c r="EU5" s="66">
        <f t="shared" si="4"/>
        <v>0</v>
      </c>
      <c r="EV5" s="66">
        <f t="shared" si="4"/>
        <v>0</v>
      </c>
      <c r="EW5" s="66">
        <f t="shared" si="4"/>
        <v>15840</v>
      </c>
      <c r="EX5" s="66">
        <f>SUM(AG5,CA5,DU5)</f>
        <v>0</v>
      </c>
      <c r="EY5" s="66">
        <f>SUM(AD5,BX5,DR5)</f>
        <v>29090</v>
      </c>
      <c r="EZ5" s="66">
        <f t="shared" ref="EZ5:FF8" si="5">SUM(AH5,CB5,DV5)</f>
        <v>0</v>
      </c>
      <c r="FA5" s="66">
        <f t="shared" si="5"/>
        <v>0</v>
      </c>
      <c r="FB5" s="66">
        <f t="shared" si="5"/>
        <v>0</v>
      </c>
      <c r="FC5" s="66">
        <f t="shared" si="5"/>
        <v>0</v>
      </c>
      <c r="FD5" s="66">
        <f t="shared" si="5"/>
        <v>0</v>
      </c>
      <c r="FE5" s="66">
        <f t="shared" si="5"/>
        <v>0</v>
      </c>
      <c r="FF5" s="66">
        <f t="shared" si="5"/>
        <v>5000</v>
      </c>
      <c r="FG5" s="67"/>
      <c r="FH5" s="66">
        <f t="shared" ref="FH5:FN8" si="6">SUM(AQ5,CK5,EE5)</f>
        <v>18250</v>
      </c>
      <c r="FI5" s="66">
        <f t="shared" si="6"/>
        <v>79200</v>
      </c>
      <c r="FJ5" s="66">
        <f t="shared" si="6"/>
        <v>15840</v>
      </c>
      <c r="FK5" s="66">
        <f t="shared" si="6"/>
        <v>113290</v>
      </c>
      <c r="FL5" s="66">
        <f t="shared" si="6"/>
        <v>118800</v>
      </c>
      <c r="FM5" s="66">
        <f t="shared" si="6"/>
        <v>20870</v>
      </c>
      <c r="FN5" s="267">
        <f t="shared" si="6"/>
        <v>26380</v>
      </c>
      <c r="FO5" s="19">
        <f t="shared" ref="FO5:FO19" si="7">SUM(EM5,EY5,FE5,FF5)-FK5</f>
        <v>0</v>
      </c>
      <c r="FP5" s="68">
        <f>+FH5+FI5+FJ5-FK5</f>
        <v>0</v>
      </c>
    </row>
    <row r="6" spans="1:177" ht="13.8" customHeight="1" outlineLevel="2" x14ac:dyDescent="0.3">
      <c r="B6" s="295"/>
      <c r="C6" s="297"/>
      <c r="D6" s="69" t="s">
        <v>54</v>
      </c>
      <c r="E6" s="51"/>
      <c r="F6" s="52"/>
      <c r="G6" s="52"/>
      <c r="H6" s="52"/>
      <c r="I6" s="53" t="str">
        <f>IF(E6&lt;&gt;0,((VLOOKUP(E6,'1. Standard_Cost'!$B$4:$D$8,2)+VLOOKUP(E6,'1. Standard_Cost'!$B$4:$D$8,3))*F6*G6),"0")</f>
        <v>0</v>
      </c>
      <c r="J6" s="54"/>
      <c r="K6" s="54"/>
      <c r="L6" s="54"/>
      <c r="M6" s="54"/>
      <c r="N6" s="55">
        <f>+J6*L6*'1. Standard_Cost'!$B$16</f>
        <v>0</v>
      </c>
      <c r="O6" s="55">
        <f>+J6*K6*L6*'1. Standard_Cost'!$C$16</f>
        <v>0</v>
      </c>
      <c r="P6" s="55">
        <f>+J6*L6*M6*'1. Standard_Cost'!$D$16</f>
        <v>0</v>
      </c>
      <c r="Q6" s="55">
        <f>+J6*K6*'1. Standard_Cost'!$E$16</f>
        <v>0</v>
      </c>
      <c r="R6" s="55">
        <f t="shared" ref="R6:R8" si="8">SUM(N6,O6,P6,Q6)</f>
        <v>0</v>
      </c>
      <c r="S6" s="54"/>
      <c r="T6" s="54"/>
      <c r="U6" s="54"/>
      <c r="V6" s="55">
        <f>+S6*((U6*'1. Standard_Cost'!$B$20)+(T6*U6*'1. Standard_Cost'!$C$20))</f>
        <v>0</v>
      </c>
      <c r="W6" s="54"/>
      <c r="X6" s="54"/>
      <c r="Y6" s="55">
        <f>+W6*'1. Standard_Cost'!$B$24+X6*'1. Standard_Cost'!$C$24</f>
        <v>0</v>
      </c>
      <c r="Z6" s="56"/>
      <c r="AA6" s="57"/>
      <c r="AB6" s="55">
        <f>+I6*'1. Standard_Cost'!$B$32</f>
        <v>0</v>
      </c>
      <c r="AC6" s="55">
        <f t="shared" ref="AC6:AC8" si="9">SUM(AA6,AB6)</f>
        <v>0</v>
      </c>
      <c r="AD6" s="55">
        <f t="shared" ref="AD6:AD8" si="10">SUM(R6,V6,Y6,Z6,AC6)</f>
        <v>0</v>
      </c>
      <c r="AE6" s="54"/>
      <c r="AF6" s="54"/>
      <c r="AG6" s="54"/>
      <c r="AH6" s="53">
        <f>+AE6*'1. Standard_Cost'!$B$28</f>
        <v>0</v>
      </c>
      <c r="AI6" s="53">
        <f>+AF6*'1. Standard_Cost'!$C$28</f>
        <v>0</v>
      </c>
      <c r="AJ6" s="53">
        <f>+AG6*'1. Standard_Cost'!$D$28</f>
        <v>0</v>
      </c>
      <c r="AK6" s="58">
        <v>50000</v>
      </c>
      <c r="AL6" s="58"/>
      <c r="AM6" s="55">
        <f>SUM(AH6,AI6,AJ6,AK6,AL6)</f>
        <v>50000</v>
      </c>
      <c r="AN6" s="58">
        <v>10000</v>
      </c>
      <c r="AO6" s="58" t="s">
        <v>36</v>
      </c>
      <c r="AQ6" s="55">
        <f>SUM((SUMIF(H6,"T",I6)),R6,V6,Y6,Z6,AM6,AN6)</f>
        <v>60000</v>
      </c>
      <c r="AR6" s="55">
        <f>SUMIF(H6,"P",I6)</f>
        <v>0</v>
      </c>
      <c r="AS6" s="55">
        <f>+AC6</f>
        <v>0</v>
      </c>
      <c r="AT6" s="55">
        <f t="shared" ref="AT6:AT8" si="11">SUM(AQ6,AR6,AS6)</f>
        <v>60000</v>
      </c>
      <c r="AU6" s="59">
        <v>60000</v>
      </c>
      <c r="AV6" s="59">
        <v>0</v>
      </c>
      <c r="AW6" s="60">
        <f>+AU6+AV6-AT6</f>
        <v>0</v>
      </c>
      <c r="AX6" s="19">
        <f t="shared" si="0"/>
        <v>0</v>
      </c>
      <c r="AY6" s="51"/>
      <c r="AZ6" s="52"/>
      <c r="BA6" s="52"/>
      <c r="BB6" s="52"/>
      <c r="BC6" s="61" t="str">
        <f>IF(AY6&lt;&gt;0,((VLOOKUP(AY6,'1. Standard_Cost'!$B$4:$D$8,2)+VLOOKUP(AY6,'1. Standard_Cost'!$B$4:$D$8,3))*AZ6*BA6),"0")</f>
        <v>0</v>
      </c>
      <c r="BD6" s="54"/>
      <c r="BE6" s="54"/>
      <c r="BF6" s="54"/>
      <c r="BG6" s="54"/>
      <c r="BH6" s="62">
        <f>+BD6*BF6*'1. Standard_Cost'!$B$16</f>
        <v>0</v>
      </c>
      <c r="BI6" s="62">
        <f>+BD6*BE6*BF6*'1. Standard_Cost'!$C$16</f>
        <v>0</v>
      </c>
      <c r="BJ6" s="62">
        <f>+BD6*BF6*BG6*'1. Standard_Cost'!$D$16</f>
        <v>0</v>
      </c>
      <c r="BK6" s="62">
        <f>+BD6*BE6*'1. Standard_Cost'!$E$16</f>
        <v>0</v>
      </c>
      <c r="BL6" s="62">
        <f t="shared" ref="BL6:BL8" si="12">SUM(BH6,BI6,BJ6,BK6)</f>
        <v>0</v>
      </c>
      <c r="BM6" s="54"/>
      <c r="BN6" s="54"/>
      <c r="BO6" s="54"/>
      <c r="BP6" s="62">
        <f>+BM6*((BO6*'1. Standard_Cost'!$B$20)+(BN6*BO6*'1. Standard_Cost'!$C$20))</f>
        <v>0</v>
      </c>
      <c r="BQ6" s="54"/>
      <c r="BR6" s="54"/>
      <c r="BS6" s="62">
        <f>+BQ6*'1. Standard_Cost'!$B$24+BR6*'1. Standard_Cost'!$C$24</f>
        <v>0</v>
      </c>
      <c r="BT6" s="56"/>
      <c r="BU6" s="57">
        <v>1500</v>
      </c>
      <c r="BV6" s="62">
        <f>+BC6*'1. Standard_Cost'!$B$32</f>
        <v>0</v>
      </c>
      <c r="BW6" s="62">
        <f t="shared" ref="BW6:BW8" si="13">SUM(BU6,BV6)</f>
        <v>1500</v>
      </c>
      <c r="BX6" s="62">
        <f t="shared" ref="BX6:BX8" si="14">SUM(BL6,BP6,BS6,BT6,BW6)</f>
        <v>1500</v>
      </c>
      <c r="BY6" s="54"/>
      <c r="BZ6" s="54"/>
      <c r="CA6" s="54"/>
      <c r="CB6" s="61">
        <f>+BY6*'1. Standard_Cost'!$B$28</f>
        <v>0</v>
      </c>
      <c r="CC6" s="61">
        <f>+BZ6*'1. Standard_Cost'!$C$28</f>
        <v>0</v>
      </c>
      <c r="CD6" s="61">
        <f>+CA6*'1. Standard_Cost'!$D$28</f>
        <v>0</v>
      </c>
      <c r="CE6" s="58"/>
      <c r="CF6" s="58"/>
      <c r="CG6" s="62">
        <f>SUM(CB6,CC6,CD6,CE6,CF6)</f>
        <v>0</v>
      </c>
      <c r="CH6" s="58"/>
      <c r="CI6" s="58"/>
      <c r="CK6" s="62">
        <f>SUM((SUMIF(BB6,"T",BC6)),BL6,BP6,BS6,BT6,CG6,CH6)</f>
        <v>0</v>
      </c>
      <c r="CL6" s="62">
        <f>SUMIF(BB6,"P",BC6)</f>
        <v>0</v>
      </c>
      <c r="CM6" s="62">
        <f>+BW6</f>
        <v>1500</v>
      </c>
      <c r="CN6" s="62">
        <f t="shared" ref="CN6:CN8" si="15">SUM(CK6,CL6,CM6)</f>
        <v>1500</v>
      </c>
      <c r="CO6" s="59">
        <v>60000</v>
      </c>
      <c r="CP6" s="59">
        <v>0</v>
      </c>
      <c r="CQ6" s="63">
        <f>+CO6+CP6-CN6</f>
        <v>58500</v>
      </c>
      <c r="CR6" s="19">
        <f t="shared" si="1"/>
        <v>0</v>
      </c>
      <c r="CS6" s="51"/>
      <c r="CT6" s="52"/>
      <c r="CU6" s="52"/>
      <c r="CV6" s="52"/>
      <c r="CW6" s="64" t="str">
        <f>IF(CS6&lt;&gt;0,((VLOOKUP(CS6,'1. Standard_Cost'!$B$4:$D$8,2)+VLOOKUP(CS6,'1. Standard_Cost'!$B$4:$D$8,3))*CT6*CU6),"0")</f>
        <v>0</v>
      </c>
      <c r="CX6" s="54"/>
      <c r="CY6" s="54"/>
      <c r="CZ6" s="54"/>
      <c r="DA6" s="54"/>
      <c r="DB6" s="65">
        <f>+CX6*CZ6*'1. Standard_Cost'!$B$16</f>
        <v>0</v>
      </c>
      <c r="DC6" s="65">
        <f>+CX6*CY6*CZ6*'1. Standard_Cost'!$C$16</f>
        <v>0</v>
      </c>
      <c r="DD6" s="65">
        <f>+CX6*CZ6*DA6*'1. Standard_Cost'!$D$16</f>
        <v>0</v>
      </c>
      <c r="DE6" s="65">
        <f>+CX6*CY6*'1. Standard_Cost'!$E$16</f>
        <v>0</v>
      </c>
      <c r="DF6" s="65">
        <f t="shared" ref="DF6:DF8" si="16">SUM(DB6,DC6,DD6,DE6)</f>
        <v>0</v>
      </c>
      <c r="DG6" s="54">
        <v>2</v>
      </c>
      <c r="DH6" s="54">
        <v>4</v>
      </c>
      <c r="DI6" s="54">
        <v>10</v>
      </c>
      <c r="DJ6" s="65">
        <f>+DG6*((DI6*'1. Standard_Cost'!$B$20)+(DH6*DI6*'1. Standard_Cost'!$C$20))</f>
        <v>26000</v>
      </c>
      <c r="DK6" s="54">
        <v>50</v>
      </c>
      <c r="DL6" s="54">
        <v>50</v>
      </c>
      <c r="DM6" s="65">
        <f>+DK6*'1. Standard_Cost'!$B$24+DL6*'1. Standard_Cost'!$C$24</f>
        <v>67500</v>
      </c>
      <c r="DN6" s="56"/>
      <c r="DO6" s="57">
        <v>1500</v>
      </c>
      <c r="DP6" s="65">
        <f>+CW6*'1. Standard_Cost'!$B$32</f>
        <v>0</v>
      </c>
      <c r="DQ6" s="65">
        <f t="shared" ref="DQ6:DQ8" si="17">SUM(DO6,DP6)</f>
        <v>1500</v>
      </c>
      <c r="DR6" s="65">
        <f t="shared" ref="DR6:DR8" si="18">SUM(DF6,DJ6,DM6,DN6,DQ6)</f>
        <v>95000</v>
      </c>
      <c r="DS6" s="54"/>
      <c r="DT6" s="54"/>
      <c r="DU6" s="54"/>
      <c r="DV6" s="64">
        <f>+DS6*'1. Standard_Cost'!$B$28</f>
        <v>0</v>
      </c>
      <c r="DW6" s="64">
        <f>+DT6*'1. Standard_Cost'!$C$28</f>
        <v>0</v>
      </c>
      <c r="DX6" s="64">
        <f>+DU6*'1. Standard_Cost'!$D$28</f>
        <v>0</v>
      </c>
      <c r="DY6" s="58"/>
      <c r="DZ6" s="58"/>
      <c r="EA6" s="65">
        <f>SUM(DV6,DW6,DX6,DY6,DZ6)</f>
        <v>0</v>
      </c>
      <c r="EB6" s="58"/>
      <c r="EC6" s="58"/>
      <c r="EE6" s="65">
        <f>SUM((SUMIF(CV6,"T",CW6)),DF6,DJ6,DM6,DN6,EA6,EB6)</f>
        <v>93500</v>
      </c>
      <c r="EF6" s="65">
        <f>SUMIF(CV6,"P",CW6)</f>
        <v>0</v>
      </c>
      <c r="EG6" s="65">
        <f t="shared" ref="EG6:EG8" si="19">+DQ6</f>
        <v>1500</v>
      </c>
      <c r="EH6" s="65">
        <f t="shared" ref="EH6:EH8" si="20">SUM(EE6,EF6,EG6)</f>
        <v>95000</v>
      </c>
      <c r="EI6" s="59">
        <v>60000</v>
      </c>
      <c r="EJ6" s="59">
        <v>0</v>
      </c>
      <c r="EK6" s="63">
        <f>+EI6+EJ6-EH6</f>
        <v>-35000</v>
      </c>
      <c r="EL6" s="19">
        <f t="shared" si="2"/>
        <v>0</v>
      </c>
      <c r="EM6" s="66">
        <f>SUM(I6,BC6,CW6)</f>
        <v>0</v>
      </c>
      <c r="EN6" s="66">
        <f t="shared" si="3"/>
        <v>0</v>
      </c>
      <c r="EO6" s="66">
        <f t="shared" si="3"/>
        <v>0</v>
      </c>
      <c r="EP6" s="66">
        <f t="shared" si="3"/>
        <v>0</v>
      </c>
      <c r="EQ6" s="66">
        <f t="shared" si="3"/>
        <v>0</v>
      </c>
      <c r="ER6" s="66">
        <f t="shared" si="3"/>
        <v>0</v>
      </c>
      <c r="ES6" s="66">
        <f>SUM(V6,BP6,DJ6)</f>
        <v>26000</v>
      </c>
      <c r="ET6" s="66">
        <f t="shared" si="4"/>
        <v>67500</v>
      </c>
      <c r="EU6" s="66">
        <f t="shared" si="4"/>
        <v>0</v>
      </c>
      <c r="EV6" s="66">
        <f t="shared" si="4"/>
        <v>3000</v>
      </c>
      <c r="EW6" s="66">
        <f t="shared" si="4"/>
        <v>0</v>
      </c>
      <c r="EX6" s="66">
        <f>SUM(AG6,CA6,DU6)</f>
        <v>0</v>
      </c>
      <c r="EY6" s="66">
        <f>SUM(AD6,BX6,DR6)</f>
        <v>96500</v>
      </c>
      <c r="EZ6" s="66">
        <f t="shared" si="5"/>
        <v>0</v>
      </c>
      <c r="FA6" s="66">
        <f t="shared" si="5"/>
        <v>0</v>
      </c>
      <c r="FB6" s="66">
        <f t="shared" si="5"/>
        <v>0</v>
      </c>
      <c r="FC6" s="66">
        <f t="shared" si="5"/>
        <v>50000</v>
      </c>
      <c r="FD6" s="66">
        <f t="shared" si="5"/>
        <v>0</v>
      </c>
      <c r="FE6" s="66">
        <f t="shared" si="5"/>
        <v>50000</v>
      </c>
      <c r="FF6" s="66">
        <f t="shared" si="5"/>
        <v>10000</v>
      </c>
      <c r="FG6" s="67"/>
      <c r="FH6" s="66">
        <f t="shared" si="6"/>
        <v>153500</v>
      </c>
      <c r="FI6" s="66">
        <f t="shared" si="6"/>
        <v>0</v>
      </c>
      <c r="FJ6" s="66">
        <f t="shared" si="6"/>
        <v>3000</v>
      </c>
      <c r="FK6" s="66">
        <f t="shared" si="6"/>
        <v>156500</v>
      </c>
      <c r="FL6" s="66">
        <f t="shared" si="6"/>
        <v>180000</v>
      </c>
      <c r="FM6" s="66">
        <f t="shared" si="6"/>
        <v>0</v>
      </c>
      <c r="FN6" s="267">
        <f t="shared" si="6"/>
        <v>23500</v>
      </c>
      <c r="FO6" s="19">
        <f t="shared" si="7"/>
        <v>0</v>
      </c>
      <c r="FP6" s="68">
        <f t="shared" ref="FP6:FP53" si="21">+FH6+FI6+FJ6-FK6</f>
        <v>0</v>
      </c>
    </row>
    <row r="7" spans="1:177" ht="13.8" customHeight="1" outlineLevel="2" x14ac:dyDescent="0.3">
      <c r="B7" s="295"/>
      <c r="C7" s="297"/>
      <c r="D7" s="69" t="s">
        <v>55</v>
      </c>
      <c r="E7" s="51"/>
      <c r="F7" s="52"/>
      <c r="G7" s="52"/>
      <c r="H7" s="52"/>
      <c r="I7" s="53" t="str">
        <f>IF(E7&lt;&gt;0,((VLOOKUP(E7,'1. Standard_Cost'!$B$4:$D$8,2)+VLOOKUP(E7,'1. Standard_Cost'!$B$4:$D$8,3))*F7*G7),"0")</f>
        <v>0</v>
      </c>
      <c r="J7" s="54">
        <v>1</v>
      </c>
      <c r="K7" s="54">
        <v>2</v>
      </c>
      <c r="L7" s="54">
        <v>15</v>
      </c>
      <c r="M7" s="54">
        <v>1</v>
      </c>
      <c r="N7" s="55">
        <f>+J7*L7*'1. Standard_Cost'!$B$16</f>
        <v>225</v>
      </c>
      <c r="O7" s="55">
        <f>+J7*K7*L7*'1. Standard_Cost'!$C$16</f>
        <v>750</v>
      </c>
      <c r="P7" s="55">
        <f>+J7*L7*M7*'1. Standard_Cost'!$D$16</f>
        <v>900</v>
      </c>
      <c r="Q7" s="55">
        <f>+J7*K7*'1. Standard_Cost'!$E$16</f>
        <v>100</v>
      </c>
      <c r="R7" s="55">
        <f t="shared" si="8"/>
        <v>1975</v>
      </c>
      <c r="S7" s="54"/>
      <c r="T7" s="54"/>
      <c r="U7" s="54"/>
      <c r="V7" s="55">
        <f>+S7*((U7*'1. Standard_Cost'!$B$20)+(T7*U7*'1. Standard_Cost'!$C$20))</f>
        <v>0</v>
      </c>
      <c r="W7" s="54"/>
      <c r="X7" s="54"/>
      <c r="Y7" s="55">
        <f>+W7*'1. Standard_Cost'!$B$24+X7*'1. Standard_Cost'!$C$24</f>
        <v>0</v>
      </c>
      <c r="Z7" s="56">
        <v>100000</v>
      </c>
      <c r="AA7" s="57"/>
      <c r="AB7" s="55">
        <f>+I7*'1. Standard_Cost'!$B$32</f>
        <v>0</v>
      </c>
      <c r="AC7" s="55">
        <f t="shared" si="9"/>
        <v>0</v>
      </c>
      <c r="AD7" s="55">
        <f t="shared" si="10"/>
        <v>101975</v>
      </c>
      <c r="AE7" s="54">
        <v>10</v>
      </c>
      <c r="AF7" s="54">
        <v>10</v>
      </c>
      <c r="AG7" s="54"/>
      <c r="AH7" s="53">
        <f>+AE7*'1. Standard_Cost'!$B$28</f>
        <v>10000</v>
      </c>
      <c r="AI7" s="53">
        <f>+AF7*'1. Standard_Cost'!$C$28</f>
        <v>2000</v>
      </c>
      <c r="AJ7" s="53">
        <f>+AG7*'1. Standard_Cost'!$D$28</f>
        <v>0</v>
      </c>
      <c r="AK7" s="58"/>
      <c r="AL7" s="58"/>
      <c r="AM7" s="55">
        <f>SUM(AH7,AI7,AJ7,AK7,AL7)</f>
        <v>12000</v>
      </c>
      <c r="AN7" s="58">
        <v>5000</v>
      </c>
      <c r="AO7" s="58" t="s">
        <v>103</v>
      </c>
      <c r="AQ7" s="55">
        <f>SUM((SUMIF(H7,"T",I7)),R7,V7,Y7,Z7,AM7,AN7)</f>
        <v>118975</v>
      </c>
      <c r="AR7" s="55">
        <f>SUMIF(H7,"P",I7)</f>
        <v>0</v>
      </c>
      <c r="AS7" s="55">
        <f>+AC7</f>
        <v>0</v>
      </c>
      <c r="AT7" s="55">
        <f t="shared" si="11"/>
        <v>118975</v>
      </c>
      <c r="AU7" s="59"/>
      <c r="AV7" s="59">
        <v>118750</v>
      </c>
      <c r="AW7" s="60">
        <f>+AU7+AV7-AT7</f>
        <v>-225</v>
      </c>
      <c r="AX7" s="19">
        <f t="shared" si="0"/>
        <v>0</v>
      </c>
      <c r="AY7" s="51"/>
      <c r="AZ7" s="52"/>
      <c r="BA7" s="52"/>
      <c r="BB7" s="52"/>
      <c r="BC7" s="61" t="str">
        <f>IF(AY7&lt;&gt;0,((VLOOKUP(AY7,'1. Standard_Cost'!$B$4:$D$8,2)+VLOOKUP(AY7,'1. Standard_Cost'!$B$4:$D$8,3))*AZ7*BA7),"0")</f>
        <v>0</v>
      </c>
      <c r="BD7" s="54"/>
      <c r="BE7" s="54"/>
      <c r="BF7" s="54"/>
      <c r="BG7" s="54"/>
      <c r="BH7" s="62">
        <f>+BD7*BF7*'1. Standard_Cost'!$B$16</f>
        <v>0</v>
      </c>
      <c r="BI7" s="62">
        <f>+BD7*BE7*BF7*'1. Standard_Cost'!$C$16</f>
        <v>0</v>
      </c>
      <c r="BJ7" s="62">
        <f>+BD7*BF7*BG7*'1. Standard_Cost'!$D$16</f>
        <v>0</v>
      </c>
      <c r="BK7" s="62">
        <f>+BD7*BE7*'1. Standard_Cost'!$E$16</f>
        <v>0</v>
      </c>
      <c r="BL7" s="62">
        <f t="shared" si="12"/>
        <v>0</v>
      </c>
      <c r="BM7" s="54"/>
      <c r="BN7" s="54"/>
      <c r="BO7" s="54"/>
      <c r="BP7" s="62">
        <f>+BM7*((BO7*'1. Standard_Cost'!$B$20)+(BN7*BO7*'1. Standard_Cost'!$C$20))</f>
        <v>0</v>
      </c>
      <c r="BQ7" s="54"/>
      <c r="BR7" s="54"/>
      <c r="BS7" s="62">
        <f>+BQ7*'1. Standard_Cost'!$B$24+BR7*'1. Standard_Cost'!$C$24</f>
        <v>0</v>
      </c>
      <c r="BT7" s="56">
        <v>30000</v>
      </c>
      <c r="BU7" s="57">
        <v>2000</v>
      </c>
      <c r="BV7" s="62">
        <f>+BC7*'1. Standard_Cost'!$B$32</f>
        <v>0</v>
      </c>
      <c r="BW7" s="62">
        <f t="shared" si="13"/>
        <v>2000</v>
      </c>
      <c r="BX7" s="62">
        <f t="shared" si="14"/>
        <v>32000</v>
      </c>
      <c r="BY7" s="54"/>
      <c r="BZ7" s="54"/>
      <c r="CA7" s="54"/>
      <c r="CB7" s="61">
        <f>+BY7*'1. Standard_Cost'!$B$28</f>
        <v>0</v>
      </c>
      <c r="CC7" s="61">
        <f>+BZ7*'1. Standard_Cost'!$C$28</f>
        <v>0</v>
      </c>
      <c r="CD7" s="61">
        <f>+CA7*'1. Standard_Cost'!$D$28</f>
        <v>0</v>
      </c>
      <c r="CE7" s="58"/>
      <c r="CF7" s="58"/>
      <c r="CG7" s="62">
        <f>SUM(CB7,CC7,CD7,CE7,CF7)</f>
        <v>0</v>
      </c>
      <c r="CH7" s="58">
        <v>5000</v>
      </c>
      <c r="CI7" s="58"/>
      <c r="CK7" s="62">
        <f>SUM((SUMIF(BB7,"T",BC7)),BL7,BP7,BS7,BT7,CG7,CH7)</f>
        <v>35000</v>
      </c>
      <c r="CL7" s="62">
        <f>SUMIF(BB7,"P",BC7)</f>
        <v>0</v>
      </c>
      <c r="CM7" s="62">
        <f>+BW7</f>
        <v>2000</v>
      </c>
      <c r="CN7" s="62">
        <f t="shared" si="15"/>
        <v>37000</v>
      </c>
      <c r="CO7" s="59"/>
      <c r="CP7" s="59">
        <v>118750</v>
      </c>
      <c r="CQ7" s="63">
        <f>+CO7+CP7-CN7</f>
        <v>81750</v>
      </c>
      <c r="CR7" s="19">
        <f t="shared" si="1"/>
        <v>0</v>
      </c>
      <c r="CS7" s="51"/>
      <c r="CT7" s="52"/>
      <c r="CU7" s="52"/>
      <c r="CV7" s="52"/>
      <c r="CW7" s="64" t="str">
        <f>IF(CS7&lt;&gt;0,((VLOOKUP(CS7,'1. Standard_Cost'!$B$4:$D$8,2)+VLOOKUP(CS7,'1. Standard_Cost'!$B$4:$D$8,3))*CT7*CU7),"0")</f>
        <v>0</v>
      </c>
      <c r="CX7" s="54"/>
      <c r="CY7" s="54"/>
      <c r="CZ7" s="54"/>
      <c r="DA7" s="54"/>
      <c r="DB7" s="65">
        <f>+CX7*CZ7*'1. Standard_Cost'!$B$16</f>
        <v>0</v>
      </c>
      <c r="DC7" s="65">
        <f>+CX7*CY7*CZ7*'1. Standard_Cost'!$C$16</f>
        <v>0</v>
      </c>
      <c r="DD7" s="65">
        <f>+CX7*CZ7*DA7*'1. Standard_Cost'!$D$16</f>
        <v>0</v>
      </c>
      <c r="DE7" s="65">
        <f>+CX7*CY7*'1. Standard_Cost'!$E$16</f>
        <v>0</v>
      </c>
      <c r="DF7" s="65">
        <f t="shared" si="16"/>
        <v>0</v>
      </c>
      <c r="DG7" s="54"/>
      <c r="DH7" s="54"/>
      <c r="DI7" s="54"/>
      <c r="DJ7" s="65">
        <f>+DG7*((DI7*'1. Standard_Cost'!$B$20)+(DH7*DI7*'1. Standard_Cost'!$C$20))</f>
        <v>0</v>
      </c>
      <c r="DK7" s="54"/>
      <c r="DL7" s="54"/>
      <c r="DM7" s="65">
        <f>+DK7*'1. Standard_Cost'!$B$24+DL7*'1. Standard_Cost'!$C$24</f>
        <v>0</v>
      </c>
      <c r="DN7" s="56"/>
      <c r="DO7" s="57">
        <v>3000</v>
      </c>
      <c r="DP7" s="65">
        <f>+CW7*'1. Standard_Cost'!$B$32</f>
        <v>0</v>
      </c>
      <c r="DQ7" s="65">
        <f t="shared" si="17"/>
        <v>3000</v>
      </c>
      <c r="DR7" s="65">
        <f t="shared" si="18"/>
        <v>3000</v>
      </c>
      <c r="DS7" s="54"/>
      <c r="DT7" s="54"/>
      <c r="DU7" s="54"/>
      <c r="DV7" s="64">
        <f>+DS7*'1. Standard_Cost'!$B$28</f>
        <v>0</v>
      </c>
      <c r="DW7" s="64">
        <f>+DT7*'1. Standard_Cost'!$C$28</f>
        <v>0</v>
      </c>
      <c r="DX7" s="64">
        <f>+DU7*'1. Standard_Cost'!$D$28</f>
        <v>0</v>
      </c>
      <c r="DY7" s="58"/>
      <c r="DZ7" s="58"/>
      <c r="EA7" s="65">
        <f>SUM(DV7,DW7,DX7,DY7,DZ7)</f>
        <v>0</v>
      </c>
      <c r="EB7" s="58">
        <v>4000</v>
      </c>
      <c r="EC7" s="58"/>
      <c r="EE7" s="65">
        <f>SUM((SUMIF(CV7,"T",CW7)),DF7,DJ7,DM7,DN7,EA7,EB7)</f>
        <v>4000</v>
      </c>
      <c r="EF7" s="65">
        <f>SUMIF(CV7,"P",CW7)</f>
        <v>0</v>
      </c>
      <c r="EG7" s="65">
        <f t="shared" si="19"/>
        <v>3000</v>
      </c>
      <c r="EH7" s="65">
        <f t="shared" si="20"/>
        <v>7000</v>
      </c>
      <c r="EI7" s="59"/>
      <c r="EJ7" s="59">
        <v>118750</v>
      </c>
      <c r="EK7" s="63">
        <f>+EI7+EJ7-EH7</f>
        <v>111750</v>
      </c>
      <c r="EL7" s="19">
        <f t="shared" si="2"/>
        <v>0</v>
      </c>
      <c r="EM7" s="66">
        <f>SUM(I7,BC7,CW7)</f>
        <v>0</v>
      </c>
      <c r="EN7" s="66">
        <f t="shared" si="3"/>
        <v>225</v>
      </c>
      <c r="EO7" s="66">
        <f t="shared" si="3"/>
        <v>750</v>
      </c>
      <c r="EP7" s="66">
        <f t="shared" si="3"/>
        <v>900</v>
      </c>
      <c r="EQ7" s="66">
        <f t="shared" si="3"/>
        <v>100</v>
      </c>
      <c r="ER7" s="66">
        <f t="shared" si="3"/>
        <v>1975</v>
      </c>
      <c r="ES7" s="66">
        <f>SUM(V7,BP7,DJ7)</f>
        <v>0</v>
      </c>
      <c r="ET7" s="66">
        <f t="shared" si="4"/>
        <v>0</v>
      </c>
      <c r="EU7" s="66">
        <f t="shared" si="4"/>
        <v>130000</v>
      </c>
      <c r="EV7" s="66">
        <f t="shared" si="4"/>
        <v>5000</v>
      </c>
      <c r="EW7" s="66">
        <f t="shared" si="4"/>
        <v>0</v>
      </c>
      <c r="EX7" s="66">
        <f>SUM(AG7,CA7,DU7)</f>
        <v>0</v>
      </c>
      <c r="EY7" s="66">
        <f>SUM(AD7,BX7,DR7)</f>
        <v>136975</v>
      </c>
      <c r="EZ7" s="66">
        <f t="shared" si="5"/>
        <v>10000</v>
      </c>
      <c r="FA7" s="66">
        <f t="shared" si="5"/>
        <v>2000</v>
      </c>
      <c r="FB7" s="66">
        <f t="shared" si="5"/>
        <v>0</v>
      </c>
      <c r="FC7" s="66">
        <f t="shared" si="5"/>
        <v>0</v>
      </c>
      <c r="FD7" s="66">
        <f t="shared" si="5"/>
        <v>0</v>
      </c>
      <c r="FE7" s="66">
        <f t="shared" si="5"/>
        <v>12000</v>
      </c>
      <c r="FF7" s="66">
        <f t="shared" si="5"/>
        <v>14000</v>
      </c>
      <c r="FG7" s="67"/>
      <c r="FH7" s="66">
        <f t="shared" si="6"/>
        <v>157975</v>
      </c>
      <c r="FI7" s="66">
        <f t="shared" si="6"/>
        <v>0</v>
      </c>
      <c r="FJ7" s="66">
        <f t="shared" si="6"/>
        <v>5000</v>
      </c>
      <c r="FK7" s="66">
        <f t="shared" si="6"/>
        <v>162975</v>
      </c>
      <c r="FL7" s="66">
        <f t="shared" si="6"/>
        <v>0</v>
      </c>
      <c r="FM7" s="66">
        <f t="shared" si="6"/>
        <v>356250</v>
      </c>
      <c r="FN7" s="267">
        <f t="shared" si="6"/>
        <v>193275</v>
      </c>
      <c r="FO7" s="19">
        <f t="shared" si="7"/>
        <v>0</v>
      </c>
      <c r="FP7" s="68">
        <f t="shared" si="21"/>
        <v>0</v>
      </c>
    </row>
    <row r="8" spans="1:177" ht="13.8" customHeight="1" outlineLevel="2" x14ac:dyDescent="0.3">
      <c r="B8" s="295"/>
      <c r="C8" s="297"/>
      <c r="D8" s="70" t="s">
        <v>50</v>
      </c>
      <c r="E8" s="51"/>
      <c r="F8" s="52"/>
      <c r="G8" s="52"/>
      <c r="H8" s="52"/>
      <c r="I8" s="53" t="str">
        <f>IF(E8&lt;&gt;0,((VLOOKUP(E8,'1. Standard_Cost'!$B$4:$D$8,2)+VLOOKUP(E8,'1. Standard_Cost'!$B$4:$D$8,3))*F8*G8),"0")</f>
        <v>0</v>
      </c>
      <c r="J8" s="54"/>
      <c r="K8" s="54"/>
      <c r="L8" s="54"/>
      <c r="M8" s="54"/>
      <c r="N8" s="55">
        <f>+J8*L8*'1. Standard_Cost'!$B$16</f>
        <v>0</v>
      </c>
      <c r="O8" s="55">
        <f>+J8*K8*L8*'1. Standard_Cost'!$C$16</f>
        <v>0</v>
      </c>
      <c r="P8" s="55">
        <f>+J8*L8*M8*'1. Standard_Cost'!$D$16</f>
        <v>0</v>
      </c>
      <c r="Q8" s="55">
        <f>+J8*K8*'1. Standard_Cost'!$E$16</f>
        <v>0</v>
      </c>
      <c r="R8" s="55">
        <f t="shared" si="8"/>
        <v>0</v>
      </c>
      <c r="S8" s="54"/>
      <c r="T8" s="54"/>
      <c r="U8" s="54"/>
      <c r="V8" s="55">
        <f>+S8*((U8*'1. Standard_Cost'!$B$20)+(T8*U8*'1. Standard_Cost'!$C$20))</f>
        <v>0</v>
      </c>
      <c r="W8" s="54"/>
      <c r="X8" s="54"/>
      <c r="Y8" s="55">
        <f>+W8*'1. Standard_Cost'!$B$24+X8*'1. Standard_Cost'!$C$24</f>
        <v>0</v>
      </c>
      <c r="Z8" s="56"/>
      <c r="AA8" s="57"/>
      <c r="AB8" s="55">
        <f>+I8*'1. Standard_Cost'!$B$32</f>
        <v>0</v>
      </c>
      <c r="AC8" s="55">
        <f t="shared" si="9"/>
        <v>0</v>
      </c>
      <c r="AD8" s="55">
        <f t="shared" si="10"/>
        <v>0</v>
      </c>
      <c r="AE8" s="54"/>
      <c r="AF8" s="54"/>
      <c r="AG8" s="54">
        <v>1</v>
      </c>
      <c r="AH8" s="53">
        <f>+AE8*'1. Standard_Cost'!$B$28</f>
        <v>0</v>
      </c>
      <c r="AI8" s="53">
        <f>+AF8*'1. Standard_Cost'!$C$28</f>
        <v>0</v>
      </c>
      <c r="AJ8" s="53">
        <f>+AG8*'1. Standard_Cost'!$D$28</f>
        <v>15000</v>
      </c>
      <c r="AK8" s="58"/>
      <c r="AL8" s="58"/>
      <c r="AM8" s="55">
        <f>SUM(AH8,AI8,AJ8,AK8,AL8)</f>
        <v>15000</v>
      </c>
      <c r="AN8" s="58"/>
      <c r="AO8" s="58"/>
      <c r="AQ8" s="55">
        <f>SUM((SUMIF(H8,"T",I8)),R8,V8,Y8,Z8,AM8,AN8)</f>
        <v>15000</v>
      </c>
      <c r="AR8" s="55">
        <f>SUMIF(H8,"P",I8)</f>
        <v>0</v>
      </c>
      <c r="AS8" s="55">
        <f>+AC8</f>
        <v>0</v>
      </c>
      <c r="AT8" s="55">
        <f t="shared" si="11"/>
        <v>15000</v>
      </c>
      <c r="AU8" s="59">
        <v>10000</v>
      </c>
      <c r="AV8" s="59">
        <v>2000</v>
      </c>
      <c r="AW8" s="60">
        <f>+AU8+AV8-AT8</f>
        <v>-3000</v>
      </c>
      <c r="AX8" s="19">
        <f t="shared" si="0"/>
        <v>0</v>
      </c>
      <c r="AY8" s="51"/>
      <c r="AZ8" s="52"/>
      <c r="BA8" s="52"/>
      <c r="BB8" s="52"/>
      <c r="BC8" s="61" t="str">
        <f>IF(AY8&lt;&gt;0,((VLOOKUP(AY8,'1. Standard_Cost'!$B$4:$D$8,2)+VLOOKUP(AY8,'1. Standard_Cost'!$B$4:$D$8,3))*AZ8*BA8),"0")</f>
        <v>0</v>
      </c>
      <c r="BD8" s="54"/>
      <c r="BE8" s="54"/>
      <c r="BF8" s="54"/>
      <c r="BG8" s="54"/>
      <c r="BH8" s="62">
        <f>+BD8*BF8*'1. Standard_Cost'!$B$16</f>
        <v>0</v>
      </c>
      <c r="BI8" s="62">
        <f>+BD8*BE8*BF8*'1. Standard_Cost'!$C$16</f>
        <v>0</v>
      </c>
      <c r="BJ8" s="62">
        <f>+BD8*BF8*BG8*'1. Standard_Cost'!$D$16</f>
        <v>0</v>
      </c>
      <c r="BK8" s="62">
        <f>+BD8*BE8*'1. Standard_Cost'!$E$16</f>
        <v>0</v>
      </c>
      <c r="BL8" s="62">
        <f t="shared" si="12"/>
        <v>0</v>
      </c>
      <c r="BM8" s="54"/>
      <c r="BN8" s="54"/>
      <c r="BO8" s="54"/>
      <c r="BP8" s="62">
        <f>+BM8*((BO8*'1. Standard_Cost'!$B$20)+(BN8*BO8*'1. Standard_Cost'!$C$20))</f>
        <v>0</v>
      </c>
      <c r="BQ8" s="54"/>
      <c r="BR8" s="54"/>
      <c r="BS8" s="62">
        <f>+BQ8*'1. Standard_Cost'!$B$24+BR8*'1. Standard_Cost'!$C$24</f>
        <v>0</v>
      </c>
      <c r="BT8" s="56"/>
      <c r="BU8" s="57"/>
      <c r="BV8" s="62">
        <f>+BC8*'1. Standard_Cost'!$B$32</f>
        <v>0</v>
      </c>
      <c r="BW8" s="62">
        <f t="shared" si="13"/>
        <v>0</v>
      </c>
      <c r="BX8" s="62">
        <f t="shared" si="14"/>
        <v>0</v>
      </c>
      <c r="BY8" s="54"/>
      <c r="BZ8" s="54"/>
      <c r="CA8" s="54"/>
      <c r="CB8" s="61">
        <f>+BY8*'1. Standard_Cost'!$B$28</f>
        <v>0</v>
      </c>
      <c r="CC8" s="61">
        <f>+BZ8*'1. Standard_Cost'!$C$28</f>
        <v>0</v>
      </c>
      <c r="CD8" s="61">
        <f>+CA8*'1. Standard_Cost'!$D$28</f>
        <v>0</v>
      </c>
      <c r="CE8" s="58"/>
      <c r="CF8" s="58"/>
      <c r="CG8" s="62">
        <f>SUM(CB8,CC8,CD8,CE8,CF8)</f>
        <v>0</v>
      </c>
      <c r="CH8" s="58"/>
      <c r="CI8" s="58"/>
      <c r="CK8" s="62">
        <f>SUM((SUMIF(BB8,"T",BC8)),BL8,BP8,BS8,BT8,CG8,CH8)</f>
        <v>0</v>
      </c>
      <c r="CL8" s="62">
        <f>SUMIF(BB8,"P",BC8)</f>
        <v>0</v>
      </c>
      <c r="CM8" s="62">
        <f>+BW8</f>
        <v>0</v>
      </c>
      <c r="CN8" s="62">
        <f t="shared" si="15"/>
        <v>0</v>
      </c>
      <c r="CO8" s="59">
        <v>10000</v>
      </c>
      <c r="CP8" s="59">
        <v>2000</v>
      </c>
      <c r="CQ8" s="63">
        <f>+CO8+CP8-CN8</f>
        <v>12000</v>
      </c>
      <c r="CR8" s="19">
        <f t="shared" si="1"/>
        <v>0</v>
      </c>
      <c r="CS8" s="51"/>
      <c r="CT8" s="52"/>
      <c r="CU8" s="52"/>
      <c r="CV8" s="52"/>
      <c r="CW8" s="64" t="str">
        <f>IF(CS8&lt;&gt;0,((VLOOKUP(CS8,'1. Standard_Cost'!$B$4:$D$8,2)+VLOOKUP(CS8,'1. Standard_Cost'!$B$4:$D$8,3))*CT8*CU8),"0")</f>
        <v>0</v>
      </c>
      <c r="CX8" s="54"/>
      <c r="CY8" s="54"/>
      <c r="CZ8" s="54"/>
      <c r="DA8" s="54"/>
      <c r="DB8" s="65">
        <f>+CX8*CZ8*'1. Standard_Cost'!$B$16</f>
        <v>0</v>
      </c>
      <c r="DC8" s="65">
        <f>+CX8*CY8*CZ8*'1. Standard_Cost'!$C$16</f>
        <v>0</v>
      </c>
      <c r="DD8" s="65">
        <f>+CX8*CZ8*DA8*'1. Standard_Cost'!$D$16</f>
        <v>0</v>
      </c>
      <c r="DE8" s="65">
        <f>+CX8*CY8*'1. Standard_Cost'!$E$16</f>
        <v>0</v>
      </c>
      <c r="DF8" s="65">
        <f t="shared" si="16"/>
        <v>0</v>
      </c>
      <c r="DG8" s="54"/>
      <c r="DH8" s="54"/>
      <c r="DI8" s="54"/>
      <c r="DJ8" s="65">
        <f>+DG8*((DI8*'1. Standard_Cost'!$B$20)+(DH8*DI8*'1. Standard_Cost'!$C$20))</f>
        <v>0</v>
      </c>
      <c r="DK8" s="54"/>
      <c r="DL8" s="54"/>
      <c r="DM8" s="65">
        <f>+DK8*'1. Standard_Cost'!$B$24+DL8*'1. Standard_Cost'!$C$24</f>
        <v>0</v>
      </c>
      <c r="DN8" s="56"/>
      <c r="DO8" s="57"/>
      <c r="DP8" s="65">
        <f>+CW8*'1. Standard_Cost'!$B$32</f>
        <v>0</v>
      </c>
      <c r="DQ8" s="65">
        <f t="shared" si="17"/>
        <v>0</v>
      </c>
      <c r="DR8" s="65">
        <f t="shared" si="18"/>
        <v>0</v>
      </c>
      <c r="DS8" s="54"/>
      <c r="DT8" s="54"/>
      <c r="DU8" s="54"/>
      <c r="DV8" s="64">
        <f>+DS8*'1. Standard_Cost'!$B$28</f>
        <v>0</v>
      </c>
      <c r="DW8" s="64">
        <f>+DT8*'1. Standard_Cost'!$C$28</f>
        <v>0</v>
      </c>
      <c r="DX8" s="64">
        <f>+DU8*'1. Standard_Cost'!$D$28</f>
        <v>0</v>
      </c>
      <c r="DY8" s="58"/>
      <c r="DZ8" s="58"/>
      <c r="EA8" s="65">
        <f>SUM(DV8,DW8,DX8,DY8,DZ8)</f>
        <v>0</v>
      </c>
      <c r="EB8" s="58"/>
      <c r="EC8" s="58"/>
      <c r="EE8" s="65">
        <f>SUM((SUMIF(CV8,"T",CW8)),DF8,DJ8,DM8,DN8,EA8,EB8)</f>
        <v>0</v>
      </c>
      <c r="EF8" s="65">
        <f>SUMIF(CV8,"P",CW8)</f>
        <v>0</v>
      </c>
      <c r="EG8" s="65">
        <f t="shared" si="19"/>
        <v>0</v>
      </c>
      <c r="EH8" s="65">
        <f t="shared" si="20"/>
        <v>0</v>
      </c>
      <c r="EI8" s="59">
        <v>10000</v>
      </c>
      <c r="EJ8" s="59">
        <v>2000</v>
      </c>
      <c r="EK8" s="63">
        <f>+EI8+EJ8-EH8</f>
        <v>12000</v>
      </c>
      <c r="EL8" s="19">
        <f t="shared" si="2"/>
        <v>0</v>
      </c>
      <c r="EM8" s="66">
        <f>SUM(I8,BC8,CW8)</f>
        <v>0</v>
      </c>
      <c r="EN8" s="66">
        <f t="shared" si="3"/>
        <v>0</v>
      </c>
      <c r="EO8" s="66">
        <f t="shared" si="3"/>
        <v>0</v>
      </c>
      <c r="EP8" s="66">
        <f t="shared" si="3"/>
        <v>0</v>
      </c>
      <c r="EQ8" s="66">
        <f t="shared" si="3"/>
        <v>0</v>
      </c>
      <c r="ER8" s="66">
        <f t="shared" si="3"/>
        <v>0</v>
      </c>
      <c r="ES8" s="66">
        <f>SUM(V8,BP8,DJ8)</f>
        <v>0</v>
      </c>
      <c r="ET8" s="66">
        <f t="shared" si="4"/>
        <v>0</v>
      </c>
      <c r="EU8" s="66">
        <f t="shared" si="4"/>
        <v>0</v>
      </c>
      <c r="EV8" s="66">
        <f t="shared" si="4"/>
        <v>0</v>
      </c>
      <c r="EW8" s="66">
        <f t="shared" si="4"/>
        <v>0</v>
      </c>
      <c r="EX8" s="66">
        <f>SUM(AG8,CA8,DU8)</f>
        <v>1</v>
      </c>
      <c r="EY8" s="66">
        <f>SUM(AD8,BX8,DR8)</f>
        <v>0</v>
      </c>
      <c r="EZ8" s="66">
        <f t="shared" si="5"/>
        <v>0</v>
      </c>
      <c r="FA8" s="66">
        <f t="shared" si="5"/>
        <v>0</v>
      </c>
      <c r="FB8" s="66">
        <f t="shared" si="5"/>
        <v>15000</v>
      </c>
      <c r="FC8" s="66">
        <f t="shared" si="5"/>
        <v>0</v>
      </c>
      <c r="FD8" s="66">
        <f t="shared" si="5"/>
        <v>0</v>
      </c>
      <c r="FE8" s="66">
        <f t="shared" si="5"/>
        <v>15000</v>
      </c>
      <c r="FF8" s="66">
        <f t="shared" si="5"/>
        <v>0</v>
      </c>
      <c r="FG8" s="67"/>
      <c r="FH8" s="66">
        <f t="shared" si="6"/>
        <v>15000</v>
      </c>
      <c r="FI8" s="66">
        <f t="shared" si="6"/>
        <v>0</v>
      </c>
      <c r="FJ8" s="66">
        <f t="shared" si="6"/>
        <v>0</v>
      </c>
      <c r="FK8" s="66">
        <f t="shared" si="6"/>
        <v>15000</v>
      </c>
      <c r="FL8" s="66">
        <f t="shared" si="6"/>
        <v>30000</v>
      </c>
      <c r="FM8" s="66">
        <f t="shared" si="6"/>
        <v>6000</v>
      </c>
      <c r="FN8" s="267">
        <f t="shared" si="6"/>
        <v>21000</v>
      </c>
      <c r="FO8" s="19">
        <f t="shared" si="7"/>
        <v>0</v>
      </c>
      <c r="FP8" s="68">
        <f t="shared" si="21"/>
        <v>0</v>
      </c>
    </row>
    <row r="9" spans="1:177" outlineLevel="1" x14ac:dyDescent="0.3">
      <c r="B9" s="295"/>
      <c r="C9" s="297"/>
      <c r="D9" s="71" t="s">
        <v>60</v>
      </c>
      <c r="E9" s="72"/>
      <c r="F9" s="72"/>
      <c r="G9" s="72"/>
      <c r="H9" s="73"/>
      <c r="I9" s="74">
        <f>SUM(I5:I8)</f>
        <v>0</v>
      </c>
      <c r="J9" s="72"/>
      <c r="K9" s="72"/>
      <c r="L9" s="72"/>
      <c r="M9" s="72"/>
      <c r="N9" s="75">
        <f>SUM(N5:N8)</f>
        <v>525</v>
      </c>
      <c r="O9" s="75">
        <f>SUM(O5:O8)</f>
        <v>1750</v>
      </c>
      <c r="P9" s="75">
        <f>SUM(P5:P8)</f>
        <v>900</v>
      </c>
      <c r="Q9" s="75">
        <f>SUM(Q5:Q8)</f>
        <v>300</v>
      </c>
      <c r="R9" s="74">
        <f>SUM(R5:R8)</f>
        <v>3475</v>
      </c>
      <c r="S9" s="72"/>
      <c r="T9" s="72"/>
      <c r="U9" s="72"/>
      <c r="V9" s="74">
        <f>SUM(V5:V8)</f>
        <v>0</v>
      </c>
      <c r="W9" s="72"/>
      <c r="X9" s="72"/>
      <c r="Y9" s="74">
        <f t="shared" ref="Y9:AD9" si="22">SUM(Y5:Y8)</f>
        <v>11750</v>
      </c>
      <c r="Z9" s="74">
        <f t="shared" si="22"/>
        <v>100000</v>
      </c>
      <c r="AA9" s="74">
        <f t="shared" si="22"/>
        <v>0</v>
      </c>
      <c r="AB9" s="74">
        <f t="shared" si="22"/>
        <v>0</v>
      </c>
      <c r="AC9" s="74">
        <f t="shared" si="22"/>
        <v>0</v>
      </c>
      <c r="AD9" s="74">
        <f t="shared" si="22"/>
        <v>115225</v>
      </c>
      <c r="AE9" s="72"/>
      <c r="AF9" s="72"/>
      <c r="AG9" s="72"/>
      <c r="AH9" s="72"/>
      <c r="AI9" s="72"/>
      <c r="AJ9" s="72"/>
      <c r="AK9" s="75">
        <f>SUM(AK5:AK8)</f>
        <v>50000</v>
      </c>
      <c r="AL9" s="75">
        <f>SUM(AL5:AL8)</f>
        <v>0</v>
      </c>
      <c r="AM9" s="74">
        <f>SUM(AM5:AM8)</f>
        <v>77000</v>
      </c>
      <c r="AN9" s="74">
        <f>SUM(AN5:AN8)</f>
        <v>15000</v>
      </c>
      <c r="AO9" s="76"/>
      <c r="AP9" s="77"/>
      <c r="AQ9" s="74">
        <f t="shared" ref="AQ9:AW9" si="23">SUM(AQ5:AQ8)</f>
        <v>207225</v>
      </c>
      <c r="AR9" s="74">
        <f t="shared" si="23"/>
        <v>0</v>
      </c>
      <c r="AS9" s="74">
        <f t="shared" si="23"/>
        <v>0</v>
      </c>
      <c r="AT9" s="74">
        <f t="shared" si="23"/>
        <v>207225</v>
      </c>
      <c r="AU9" s="74">
        <f t="shared" si="23"/>
        <v>109600</v>
      </c>
      <c r="AV9" s="74">
        <f t="shared" si="23"/>
        <v>141620</v>
      </c>
      <c r="AW9" s="74">
        <f t="shared" si="23"/>
        <v>43995</v>
      </c>
      <c r="AX9" s="19">
        <f t="shared" si="0"/>
        <v>0</v>
      </c>
      <c r="AY9" s="78"/>
      <c r="AZ9" s="79"/>
      <c r="BA9" s="79"/>
      <c r="BB9" s="80"/>
      <c r="BC9" s="81">
        <f>SUM(BC5:BC8)</f>
        <v>39600</v>
      </c>
      <c r="BD9" s="79"/>
      <c r="BE9" s="79"/>
      <c r="BF9" s="79"/>
      <c r="BG9" s="79"/>
      <c r="BH9" s="82">
        <f>SUM(BH5:BH8)</f>
        <v>0</v>
      </c>
      <c r="BI9" s="82">
        <f>SUM(BI5:BI8)</f>
        <v>0</v>
      </c>
      <c r="BJ9" s="82">
        <f>SUM(BJ5:BJ8)</f>
        <v>0</v>
      </c>
      <c r="BK9" s="82">
        <f>SUM(BK5:BK8)</f>
        <v>0</v>
      </c>
      <c r="BL9" s="81">
        <f>SUM(BL5:BL8)</f>
        <v>0</v>
      </c>
      <c r="BM9" s="79"/>
      <c r="BN9" s="79"/>
      <c r="BO9" s="79"/>
      <c r="BP9" s="81">
        <f>SUM(BP5:BP8)</f>
        <v>0</v>
      </c>
      <c r="BQ9" s="79"/>
      <c r="BR9" s="79"/>
      <c r="BS9" s="81">
        <f t="shared" ref="BS9" si="24">SUM(BS5:BS8)</f>
        <v>0</v>
      </c>
      <c r="BT9" s="81">
        <f t="shared" ref="BT9" si="25">SUM(BT5:BT8)</f>
        <v>30000</v>
      </c>
      <c r="BU9" s="81">
        <f t="shared" ref="BU9" si="26">SUM(BU5:BU8)</f>
        <v>3500</v>
      </c>
      <c r="BV9" s="81">
        <f t="shared" ref="BV9" si="27">SUM(BV5:BV8)</f>
        <v>7920</v>
      </c>
      <c r="BW9" s="81">
        <f t="shared" ref="BW9" si="28">SUM(BW5:BW8)</f>
        <v>11420</v>
      </c>
      <c r="BX9" s="81">
        <f t="shared" ref="BX9" si="29">SUM(BX5:BX8)</f>
        <v>41420</v>
      </c>
      <c r="BY9" s="79"/>
      <c r="BZ9" s="79"/>
      <c r="CA9" s="79"/>
      <c r="CB9" s="79"/>
      <c r="CC9" s="79"/>
      <c r="CD9" s="79"/>
      <c r="CE9" s="82">
        <f>SUM(CE5:CE8)</f>
        <v>0</v>
      </c>
      <c r="CF9" s="82">
        <f>SUM(CF5:CF8)</f>
        <v>0</v>
      </c>
      <c r="CG9" s="81">
        <f>SUM(CG5:CG8)</f>
        <v>0</v>
      </c>
      <c r="CH9" s="81">
        <f>SUM(CH5:CH8)</f>
        <v>10000</v>
      </c>
      <c r="CI9" s="83"/>
      <c r="CJ9" s="24"/>
      <c r="CK9" s="81">
        <f t="shared" ref="CK9:CQ9" si="30">SUM(CK5:CK8)</f>
        <v>40000</v>
      </c>
      <c r="CL9" s="81">
        <f t="shared" si="30"/>
        <v>39600</v>
      </c>
      <c r="CM9" s="81">
        <f t="shared" si="30"/>
        <v>11420</v>
      </c>
      <c r="CN9" s="81">
        <f t="shared" si="30"/>
        <v>91020</v>
      </c>
      <c r="CO9" s="81">
        <f t="shared" si="30"/>
        <v>109600</v>
      </c>
      <c r="CP9" s="81">
        <f t="shared" si="30"/>
        <v>120750</v>
      </c>
      <c r="CQ9" s="81">
        <f t="shared" si="30"/>
        <v>139330</v>
      </c>
      <c r="CR9" s="19">
        <f t="shared" si="1"/>
        <v>0</v>
      </c>
      <c r="CS9" s="84"/>
      <c r="CT9" s="85"/>
      <c r="CU9" s="85"/>
      <c r="CV9" s="86"/>
      <c r="CW9" s="87">
        <f>SUM(CW5:CW8)</f>
        <v>39600</v>
      </c>
      <c r="CX9" s="85"/>
      <c r="CY9" s="85"/>
      <c r="CZ9" s="85"/>
      <c r="DA9" s="85"/>
      <c r="DB9" s="88">
        <f>SUM(DB5:DB8)</f>
        <v>0</v>
      </c>
      <c r="DC9" s="88">
        <f>SUM(DC5:DC8)</f>
        <v>0</v>
      </c>
      <c r="DD9" s="88">
        <f>SUM(DD5:DD8)</f>
        <v>0</v>
      </c>
      <c r="DE9" s="88">
        <f>SUM(DE5:DE8)</f>
        <v>0</v>
      </c>
      <c r="DF9" s="87">
        <f>SUM(DF5:DF8)</f>
        <v>0</v>
      </c>
      <c r="DG9" s="85"/>
      <c r="DH9" s="85"/>
      <c r="DI9" s="85"/>
      <c r="DJ9" s="87">
        <f>SUM(DJ5:DJ8)</f>
        <v>26000</v>
      </c>
      <c r="DK9" s="85"/>
      <c r="DL9" s="85"/>
      <c r="DM9" s="87">
        <f t="shared" ref="DM9" si="31">SUM(DM5:DM8)</f>
        <v>67500</v>
      </c>
      <c r="DN9" s="87">
        <f t="shared" ref="DN9" si="32">SUM(DN5:DN8)</f>
        <v>0</v>
      </c>
      <c r="DO9" s="87">
        <f t="shared" ref="DO9" si="33">SUM(DO5:DO8)</f>
        <v>4500</v>
      </c>
      <c r="DP9" s="87">
        <f t="shared" ref="DP9" si="34">SUM(DP5:DP8)</f>
        <v>7920</v>
      </c>
      <c r="DQ9" s="87">
        <f t="shared" ref="DQ9" si="35">SUM(DQ5:DQ8)</f>
        <v>12420</v>
      </c>
      <c r="DR9" s="87">
        <f t="shared" ref="DR9" si="36">SUM(DR5:DR8)</f>
        <v>105920</v>
      </c>
      <c r="DS9" s="85"/>
      <c r="DT9" s="85"/>
      <c r="DU9" s="85"/>
      <c r="DV9" s="85"/>
      <c r="DW9" s="85"/>
      <c r="DX9" s="85"/>
      <c r="DY9" s="88">
        <f>SUM(DY5:DY8)</f>
        <v>0</v>
      </c>
      <c r="DZ9" s="88">
        <f>SUM(DZ5:DZ8)</f>
        <v>0</v>
      </c>
      <c r="EA9" s="87">
        <f>SUM(EA5:EA8)</f>
        <v>0</v>
      </c>
      <c r="EB9" s="87">
        <f>SUM(EB5:EB8)</f>
        <v>4000</v>
      </c>
      <c r="EC9" s="89"/>
      <c r="ED9" s="24"/>
      <c r="EE9" s="87">
        <f t="shared" ref="EE9:EK9" si="37">SUM(EE5:EE8)</f>
        <v>97500</v>
      </c>
      <c r="EF9" s="87">
        <f t="shared" si="37"/>
        <v>39600</v>
      </c>
      <c r="EG9" s="87">
        <f t="shared" si="37"/>
        <v>12420</v>
      </c>
      <c r="EH9" s="87">
        <f t="shared" si="37"/>
        <v>149520</v>
      </c>
      <c r="EI9" s="87">
        <f t="shared" si="37"/>
        <v>109600</v>
      </c>
      <c r="EJ9" s="87">
        <f t="shared" si="37"/>
        <v>120750</v>
      </c>
      <c r="EK9" s="87">
        <f t="shared" si="37"/>
        <v>80830</v>
      </c>
      <c r="EL9" s="19">
        <f t="shared" si="2"/>
        <v>0</v>
      </c>
      <c r="EM9" s="90">
        <f t="shared" ref="EM9:ES9" si="38">SUM(EM5:EM8)</f>
        <v>79200</v>
      </c>
      <c r="EN9" s="91">
        <f t="shared" si="38"/>
        <v>525</v>
      </c>
      <c r="EO9" s="91">
        <f t="shared" si="38"/>
        <v>1750</v>
      </c>
      <c r="EP9" s="91">
        <f t="shared" si="38"/>
        <v>900</v>
      </c>
      <c r="EQ9" s="91">
        <f t="shared" si="38"/>
        <v>300</v>
      </c>
      <c r="ER9" s="90">
        <f t="shared" si="38"/>
        <v>3475</v>
      </c>
      <c r="ES9" s="90">
        <f t="shared" si="38"/>
        <v>26000</v>
      </c>
      <c r="ET9" s="90">
        <f t="shared" ref="ET9" si="39">SUM(ET5:ET8)</f>
        <v>79250</v>
      </c>
      <c r="EU9" s="90">
        <f t="shared" ref="EU9" si="40">SUM(EU5:EU8)</f>
        <v>130000</v>
      </c>
      <c r="EV9" s="90">
        <f t="shared" ref="EV9" si="41">SUM(EV5:EV8)</f>
        <v>8000</v>
      </c>
      <c r="EW9" s="90">
        <f t="shared" ref="EW9" si="42">SUM(EW5:EW8)</f>
        <v>15840</v>
      </c>
      <c r="EX9" s="90">
        <f t="shared" ref="EX9" si="43">SUM(EX5:EX8)</f>
        <v>1</v>
      </c>
      <c r="EY9" s="90">
        <f t="shared" ref="EY9" si="44">SUM(EY5:EY8)</f>
        <v>262565</v>
      </c>
      <c r="EZ9" s="91"/>
      <c r="FA9" s="91"/>
      <c r="FB9" s="91">
        <f>SUM(FB5:FB8)</f>
        <v>15000</v>
      </c>
      <c r="FC9" s="91">
        <f>SUM(FC5:FC8)</f>
        <v>50000</v>
      </c>
      <c r="FD9" s="91">
        <f>SUM(FD5:FD8)</f>
        <v>0</v>
      </c>
      <c r="FE9" s="90">
        <f>SUM(FE5:FE8)</f>
        <v>77000</v>
      </c>
      <c r="FF9" s="90">
        <f>SUM(FF5:FF8)</f>
        <v>29000</v>
      </c>
      <c r="FG9" s="92"/>
      <c r="FH9" s="90">
        <f t="shared" ref="FH9:FN9" si="45">SUM(FH5:FH8)</f>
        <v>344725</v>
      </c>
      <c r="FI9" s="90">
        <f t="shared" si="45"/>
        <v>79200</v>
      </c>
      <c r="FJ9" s="90">
        <f t="shared" si="45"/>
        <v>23840</v>
      </c>
      <c r="FK9" s="90">
        <f t="shared" si="45"/>
        <v>447765</v>
      </c>
      <c r="FL9" s="93">
        <f t="shared" si="45"/>
        <v>328800</v>
      </c>
      <c r="FM9" s="93">
        <f t="shared" si="45"/>
        <v>383120</v>
      </c>
      <c r="FN9" s="93">
        <f t="shared" si="45"/>
        <v>264155</v>
      </c>
      <c r="FO9" s="19">
        <f t="shared" si="7"/>
        <v>0</v>
      </c>
      <c r="FP9" s="68">
        <f t="shared" si="21"/>
        <v>0</v>
      </c>
    </row>
    <row r="10" spans="1:177" ht="13.8" customHeight="1" outlineLevel="2" x14ac:dyDescent="0.3">
      <c r="B10" s="295"/>
      <c r="C10" s="297" t="s">
        <v>58</v>
      </c>
      <c r="D10" s="69" t="s">
        <v>53</v>
      </c>
      <c r="E10" s="51"/>
      <c r="F10" s="52"/>
      <c r="G10" s="52"/>
      <c r="H10" s="52"/>
      <c r="I10" s="53" t="str">
        <f>IF(E10&lt;&gt;0,((VLOOKUP(E10,'1. Standard_Cost'!$B$4:$D$8,2)+VLOOKUP(E10,'1. Standard_Cost'!$B$4:$D$8,3))*F10*G10),"0")</f>
        <v>0</v>
      </c>
      <c r="J10" s="54">
        <v>1</v>
      </c>
      <c r="K10" s="54">
        <v>2</v>
      </c>
      <c r="L10" s="54">
        <v>15</v>
      </c>
      <c r="M10" s="54">
        <v>1</v>
      </c>
      <c r="N10" s="55">
        <f>+J10*L10*'1. Standard_Cost'!$B$16</f>
        <v>225</v>
      </c>
      <c r="O10" s="55">
        <f>+J10*K10*L10*'1. Standard_Cost'!$C$16</f>
        <v>750</v>
      </c>
      <c r="P10" s="55">
        <f>+J10*L10*M10*'1. Standard_Cost'!$D$16</f>
        <v>900</v>
      </c>
      <c r="Q10" s="55">
        <f>+J10*K10*'1. Standard_Cost'!$E$16</f>
        <v>100</v>
      </c>
      <c r="R10" s="55">
        <f t="shared" ref="R10" si="46">SUM(N10,O10,P10,Q10)</f>
        <v>1975</v>
      </c>
      <c r="S10" s="54"/>
      <c r="T10" s="54"/>
      <c r="U10" s="54"/>
      <c r="V10" s="55">
        <f>+S10*((U10*'1. Standard_Cost'!$B$20)+(T10*U10*'1. Standard_Cost'!$C$20))</f>
        <v>0</v>
      </c>
      <c r="W10" s="54"/>
      <c r="X10" s="54"/>
      <c r="Y10" s="55">
        <f>+W10*'1. Standard_Cost'!$B$24+X10*'1. Standard_Cost'!$C$24</f>
        <v>0</v>
      </c>
      <c r="Z10" s="56"/>
      <c r="AA10" s="57"/>
      <c r="AB10" s="55">
        <f>+I10*'1. Standard_Cost'!$B$32</f>
        <v>0</v>
      </c>
      <c r="AC10" s="55">
        <f>SUM(AA10,AB10)</f>
        <v>0</v>
      </c>
      <c r="AD10" s="55">
        <f>SUM(R10,V10,Y10,Z10,AC10)</f>
        <v>1975</v>
      </c>
      <c r="AE10" s="54"/>
      <c r="AF10" s="54"/>
      <c r="AG10" s="54"/>
      <c r="AH10" s="53">
        <f>+AE10*'1. Standard_Cost'!$B$28</f>
        <v>0</v>
      </c>
      <c r="AI10" s="53">
        <f>+AF10*'1. Standard_Cost'!$C$28</f>
        <v>0</v>
      </c>
      <c r="AJ10" s="53">
        <f>+AG10*'1. Standard_Cost'!$D$28</f>
        <v>0</v>
      </c>
      <c r="AK10" s="58"/>
      <c r="AL10" s="58"/>
      <c r="AM10" s="55">
        <f>SUM(AH10,AI10,AJ10,AK10,AL10)</f>
        <v>0</v>
      </c>
      <c r="AN10" s="58"/>
      <c r="AO10" s="58"/>
      <c r="AQ10" s="55">
        <f>SUM((SUMIF(H10,"T",I10)),R10,V10,Y10,Z10,AM10,AN10)</f>
        <v>1975</v>
      </c>
      <c r="AR10" s="55">
        <f>SUMIF(H10,"P",I10)</f>
        <v>0</v>
      </c>
      <c r="AS10" s="55">
        <f>+AC10</f>
        <v>0</v>
      </c>
      <c r="AT10" s="55">
        <f>SUM(AQ10,AR10,AS10)</f>
        <v>1975</v>
      </c>
      <c r="AU10" s="59"/>
      <c r="AV10" s="59"/>
      <c r="AW10" s="60">
        <f>+AU10+AV10-AT10</f>
        <v>-1975</v>
      </c>
      <c r="AX10" s="19">
        <f t="shared" si="0"/>
        <v>0</v>
      </c>
      <c r="AY10" s="51"/>
      <c r="AZ10" s="52"/>
      <c r="BA10" s="52"/>
      <c r="BB10" s="52"/>
      <c r="BC10" s="61" t="str">
        <f>IF(AY10&lt;&gt;0,((VLOOKUP(AY10,'1. Standard_Cost'!$B$4:$D$8,2)+VLOOKUP(AY10,'1. Standard_Cost'!$B$4:$D$8,3))*AZ10*BA10),"0")</f>
        <v>0</v>
      </c>
      <c r="BD10" s="54"/>
      <c r="BE10" s="54"/>
      <c r="BF10" s="54"/>
      <c r="BG10" s="54"/>
      <c r="BH10" s="62">
        <f>+BD10*BF10*'1. Standard_Cost'!$B$16</f>
        <v>0</v>
      </c>
      <c r="BI10" s="62">
        <f>+BD10*BE10*BF10*'1. Standard_Cost'!$C$16</f>
        <v>0</v>
      </c>
      <c r="BJ10" s="62">
        <f>+BD10*BF10*BG10*'1. Standard_Cost'!$D$16</f>
        <v>0</v>
      </c>
      <c r="BK10" s="62">
        <f>+BD10*BE10*'1. Standard_Cost'!$E$16</f>
        <v>0</v>
      </c>
      <c r="BL10" s="62">
        <f>SUM(BH10,BI10,BJ10,BK10)</f>
        <v>0</v>
      </c>
      <c r="BM10" s="54"/>
      <c r="BN10" s="54"/>
      <c r="BO10" s="54"/>
      <c r="BP10" s="62">
        <f>+BM10*((BO10*'1. Standard_Cost'!$B$20)+(BN10*BO10*'1. Standard_Cost'!$C$20))</f>
        <v>0</v>
      </c>
      <c r="BQ10" s="54"/>
      <c r="BR10" s="54"/>
      <c r="BS10" s="62">
        <f>+BQ10*'1. Standard_Cost'!$B$24+BR10*'1. Standard_Cost'!$C$24</f>
        <v>0</v>
      </c>
      <c r="BT10" s="56"/>
      <c r="BU10" s="57"/>
      <c r="BV10" s="62">
        <f>+BC10*'1. Standard_Cost'!$B$32</f>
        <v>0</v>
      </c>
      <c r="BW10" s="62">
        <f>SUM(BU10,BV10)</f>
        <v>0</v>
      </c>
      <c r="BX10" s="62">
        <f>SUM(BL10,BP10,BS10,BT10,BW10)</f>
        <v>0</v>
      </c>
      <c r="BY10" s="54"/>
      <c r="BZ10" s="54"/>
      <c r="CA10" s="54"/>
      <c r="CB10" s="61">
        <f>+BY10*'1. Standard_Cost'!$B$28</f>
        <v>0</v>
      </c>
      <c r="CC10" s="61">
        <f>+BZ10*'1. Standard_Cost'!$C$28</f>
        <v>0</v>
      </c>
      <c r="CD10" s="61">
        <f>+CA10*'1. Standard_Cost'!$D$28</f>
        <v>0</v>
      </c>
      <c r="CE10" s="58"/>
      <c r="CF10" s="58"/>
      <c r="CG10" s="62">
        <f>SUM(CB10,CC10,CD10,CE10,CF10)</f>
        <v>0</v>
      </c>
      <c r="CH10" s="58">
        <v>5000</v>
      </c>
      <c r="CI10" s="58"/>
      <c r="CK10" s="62">
        <f>SUM((SUMIF(BB10,"T",BC10)),BL10,BP10,BS10,BT10,CG10,CH10)</f>
        <v>5000</v>
      </c>
      <c r="CL10" s="62">
        <f>SUMIF(BB10,"P",BC10)</f>
        <v>0</v>
      </c>
      <c r="CM10" s="62">
        <f>+BW10</f>
        <v>0</v>
      </c>
      <c r="CN10" s="62">
        <f>SUM(CK10,CL10,CM10)</f>
        <v>5000</v>
      </c>
      <c r="CO10" s="59"/>
      <c r="CP10" s="59"/>
      <c r="CQ10" s="63">
        <f>+CO10+CP10-CN10</f>
        <v>-5000</v>
      </c>
      <c r="CR10" s="19">
        <f t="shared" si="1"/>
        <v>0</v>
      </c>
      <c r="CS10" s="51"/>
      <c r="CT10" s="52"/>
      <c r="CU10" s="52"/>
      <c r="CV10" s="52"/>
      <c r="CW10" s="64" t="str">
        <f>IF(CS10&lt;&gt;0,((VLOOKUP(CS10,'1. Standard_Cost'!$B$4:$D$8,2)+VLOOKUP(CS10,'1. Standard_Cost'!$B$4:$D$8,3))*CT10*CU10),"0")</f>
        <v>0</v>
      </c>
      <c r="CX10" s="54">
        <v>2</v>
      </c>
      <c r="CY10" s="54">
        <v>4</v>
      </c>
      <c r="CZ10" s="54">
        <v>10</v>
      </c>
      <c r="DA10" s="54">
        <v>3</v>
      </c>
      <c r="DB10" s="65">
        <f>+CX10*CZ10*'1. Standard_Cost'!$B$16</f>
        <v>300</v>
      </c>
      <c r="DC10" s="65">
        <f>+CX10*CY10*CZ10*'1. Standard_Cost'!$C$16</f>
        <v>2000</v>
      </c>
      <c r="DD10" s="65">
        <f>+CX10*CZ10*DA10*'1. Standard_Cost'!$D$16</f>
        <v>3600</v>
      </c>
      <c r="DE10" s="65">
        <f>+CX10*CY10*'1. Standard_Cost'!$E$16</f>
        <v>400</v>
      </c>
      <c r="DF10" s="65">
        <f>SUM(DB10,DC10,DD10,DE10)</f>
        <v>6300</v>
      </c>
      <c r="DG10" s="54"/>
      <c r="DH10" s="54"/>
      <c r="DI10" s="54"/>
      <c r="DJ10" s="65">
        <f>+DG10*((DI10*'1. Standard_Cost'!$B$20)+(DH10*DI10*'1. Standard_Cost'!$C$20))</f>
        <v>0</v>
      </c>
      <c r="DK10" s="54"/>
      <c r="DL10" s="54"/>
      <c r="DM10" s="65">
        <f>+DK10*'1. Standard_Cost'!$B$24+DL10*'1. Standard_Cost'!$C$24</f>
        <v>0</v>
      </c>
      <c r="DN10" s="56"/>
      <c r="DO10" s="57"/>
      <c r="DP10" s="65">
        <f>+CW10*'1. Standard_Cost'!$B$32</f>
        <v>0</v>
      </c>
      <c r="DQ10" s="65">
        <f>SUM(DO10,DP10)</f>
        <v>0</v>
      </c>
      <c r="DR10" s="65">
        <f>SUM(DF10,DJ10,DM10,DN10,DQ10)</f>
        <v>6300</v>
      </c>
      <c r="DS10" s="54"/>
      <c r="DT10" s="54"/>
      <c r="DU10" s="54"/>
      <c r="DV10" s="64">
        <f>+DS10*'1. Standard_Cost'!$B$28</f>
        <v>0</v>
      </c>
      <c r="DW10" s="64">
        <f>+DT10*'1. Standard_Cost'!$C$28</f>
        <v>0</v>
      </c>
      <c r="DX10" s="64">
        <f>+DU10*'1. Standard_Cost'!$D$28</f>
        <v>0</v>
      </c>
      <c r="DY10" s="58"/>
      <c r="DZ10" s="58"/>
      <c r="EA10" s="65">
        <f>SUM(DV10,DW10,DX10,DY10,DZ10)</f>
        <v>0</v>
      </c>
      <c r="EB10" s="58"/>
      <c r="EC10" s="58"/>
      <c r="EE10" s="65">
        <f>SUM((SUMIF(CV10,"T",CW10)),DF10,DJ10,DM10,DN10,EA10,EB10)</f>
        <v>6300</v>
      </c>
      <c r="EF10" s="65">
        <f>SUMIF(CV10,"P",CW10)</f>
        <v>0</v>
      </c>
      <c r="EG10" s="65">
        <f>+DQ10</f>
        <v>0</v>
      </c>
      <c r="EH10" s="65">
        <f>SUM(EE10,EF10,EG10)</f>
        <v>6300</v>
      </c>
      <c r="EI10" s="59"/>
      <c r="EJ10" s="59"/>
      <c r="EK10" s="63">
        <f>+EI10+EJ10-EH10</f>
        <v>-6300</v>
      </c>
      <c r="EL10" s="19">
        <f t="shared" si="2"/>
        <v>0</v>
      </c>
      <c r="EM10" s="66">
        <f>SUM(I10,BC10,CW10)</f>
        <v>0</v>
      </c>
      <c r="EN10" s="66">
        <f t="shared" ref="EN10:ER13" si="47">SUM(N10,BH10,DB10)</f>
        <v>525</v>
      </c>
      <c r="EO10" s="66">
        <f t="shared" si="47"/>
        <v>2750</v>
      </c>
      <c r="EP10" s="66">
        <f t="shared" si="47"/>
        <v>4500</v>
      </c>
      <c r="EQ10" s="66">
        <f t="shared" si="47"/>
        <v>500</v>
      </c>
      <c r="ER10" s="66">
        <f t="shared" si="47"/>
        <v>8275</v>
      </c>
      <c r="ES10" s="66">
        <f>SUM(V10,BP10,DJ10)</f>
        <v>0</v>
      </c>
      <c r="ET10" s="66">
        <f t="shared" ref="ET10:EW13" si="48">SUM(Y10,BS10,DM10)</f>
        <v>0</v>
      </c>
      <c r="EU10" s="66">
        <f t="shared" si="48"/>
        <v>0</v>
      </c>
      <c r="EV10" s="66">
        <f t="shared" si="48"/>
        <v>0</v>
      </c>
      <c r="EW10" s="66">
        <f t="shared" si="48"/>
        <v>0</v>
      </c>
      <c r="EX10" s="66">
        <f>SUM(AG10,CA10,DU10)</f>
        <v>0</v>
      </c>
      <c r="EY10" s="66">
        <f>SUM(AD10,BX10,DR10)</f>
        <v>8275</v>
      </c>
      <c r="EZ10" s="66">
        <f t="shared" ref="EZ10:FF13" si="49">SUM(AH10,CB10,DV10)</f>
        <v>0</v>
      </c>
      <c r="FA10" s="66">
        <f t="shared" si="49"/>
        <v>0</v>
      </c>
      <c r="FB10" s="66">
        <f t="shared" si="49"/>
        <v>0</v>
      </c>
      <c r="FC10" s="66">
        <f t="shared" si="49"/>
        <v>0</v>
      </c>
      <c r="FD10" s="66">
        <f t="shared" si="49"/>
        <v>0</v>
      </c>
      <c r="FE10" s="66">
        <f t="shared" si="49"/>
        <v>0</v>
      </c>
      <c r="FF10" s="66">
        <f t="shared" si="49"/>
        <v>5000</v>
      </c>
      <c r="FG10" s="67"/>
      <c r="FH10" s="66">
        <f t="shared" ref="FH10:FN13" si="50">SUM(AQ10,CK10,EE10)</f>
        <v>13275</v>
      </c>
      <c r="FI10" s="66">
        <f t="shared" si="50"/>
        <v>0</v>
      </c>
      <c r="FJ10" s="66">
        <f t="shared" si="50"/>
        <v>0</v>
      </c>
      <c r="FK10" s="66">
        <f t="shared" si="50"/>
        <v>13275</v>
      </c>
      <c r="FL10" s="66">
        <f t="shared" si="50"/>
        <v>0</v>
      </c>
      <c r="FM10" s="66">
        <f t="shared" si="50"/>
        <v>0</v>
      </c>
      <c r="FN10" s="267">
        <f t="shared" si="50"/>
        <v>-13275</v>
      </c>
      <c r="FO10" s="19">
        <f t="shared" si="7"/>
        <v>0</v>
      </c>
      <c r="FP10" s="68">
        <f t="shared" si="21"/>
        <v>0</v>
      </c>
    </row>
    <row r="11" spans="1:177" ht="13.8" customHeight="1" outlineLevel="2" x14ac:dyDescent="0.3">
      <c r="B11" s="295"/>
      <c r="C11" s="297"/>
      <c r="D11" s="69" t="s">
        <v>54</v>
      </c>
      <c r="E11" s="51"/>
      <c r="F11" s="52"/>
      <c r="G11" s="52"/>
      <c r="H11" s="52"/>
      <c r="I11" s="53" t="str">
        <f>IF(E11&lt;&gt;0,((VLOOKUP(E11,'1. Standard_Cost'!$B$4:$D$8,2)+VLOOKUP(E11,'1. Standard_Cost'!$B$4:$D$8,3))*F11*G11),"0")</f>
        <v>0</v>
      </c>
      <c r="J11" s="54"/>
      <c r="K11" s="54"/>
      <c r="L11" s="54"/>
      <c r="M11" s="54"/>
      <c r="N11" s="55">
        <f>+J11*L11*'1. Standard_Cost'!$B$16</f>
        <v>0</v>
      </c>
      <c r="O11" s="55">
        <f>+J11*K11*L11*'1. Standard_Cost'!$C$16</f>
        <v>0</v>
      </c>
      <c r="P11" s="55">
        <f>+J11*L11*M11*'1. Standard_Cost'!$D$16</f>
        <v>0</v>
      </c>
      <c r="Q11" s="55">
        <f>+J11*K11*'1. Standard_Cost'!$E$16</f>
        <v>0</v>
      </c>
      <c r="R11" s="55">
        <f t="shared" ref="R11:R13" si="51">SUM(N11,O11,P11,Q11)</f>
        <v>0</v>
      </c>
      <c r="S11" s="54"/>
      <c r="T11" s="54"/>
      <c r="U11" s="54"/>
      <c r="V11" s="55">
        <f>+S11*((U11*'1. Standard_Cost'!$B$20)+(T11*U11*'1. Standard_Cost'!$C$20))</f>
        <v>0</v>
      </c>
      <c r="W11" s="54"/>
      <c r="X11" s="54"/>
      <c r="Y11" s="55">
        <f>+W11*'1. Standard_Cost'!$B$24+X11*'1. Standard_Cost'!$C$24</f>
        <v>0</v>
      </c>
      <c r="Z11" s="56"/>
      <c r="AA11" s="57"/>
      <c r="AB11" s="55">
        <f>+I11*'1. Standard_Cost'!$B$32</f>
        <v>0</v>
      </c>
      <c r="AC11" s="55">
        <f t="shared" ref="AC11:AC13" si="52">SUM(AA11,AB11)</f>
        <v>0</v>
      </c>
      <c r="AD11" s="55">
        <f t="shared" ref="AD11:AD13" si="53">SUM(R11,V11,Y11,Z11,AC11)</f>
        <v>0</v>
      </c>
      <c r="AE11" s="54"/>
      <c r="AF11" s="54"/>
      <c r="AG11" s="54"/>
      <c r="AH11" s="53">
        <f>+AE11*'1. Standard_Cost'!$B$28</f>
        <v>0</v>
      </c>
      <c r="AI11" s="53">
        <f>+AF11*'1. Standard_Cost'!$C$28</f>
        <v>0</v>
      </c>
      <c r="AJ11" s="53">
        <f>+AG11*'1. Standard_Cost'!$D$28</f>
        <v>0</v>
      </c>
      <c r="AK11" s="58"/>
      <c r="AL11" s="58"/>
      <c r="AM11" s="55">
        <f>SUM(AH11,AI11,AJ11,AK11,AL11)</f>
        <v>0</v>
      </c>
      <c r="AN11" s="58"/>
      <c r="AO11" s="58"/>
      <c r="AQ11" s="55">
        <f>SUM((SUMIF(H11,"T",I11)),R11,V11,Y11,Z11,AM11,AN11)</f>
        <v>0</v>
      </c>
      <c r="AR11" s="55">
        <f>SUMIF(H11,"P",I11)</f>
        <v>0</v>
      </c>
      <c r="AS11" s="55">
        <f>+AC11</f>
        <v>0</v>
      </c>
      <c r="AT11" s="55">
        <f t="shared" ref="AT11:AT13" si="54">SUM(AQ11,AR11,AS11)</f>
        <v>0</v>
      </c>
      <c r="AU11" s="59"/>
      <c r="AV11" s="59">
        <v>0</v>
      </c>
      <c r="AW11" s="60">
        <f>+AU11+AV11-AT11</f>
        <v>0</v>
      </c>
      <c r="AX11" s="19">
        <f t="shared" si="0"/>
        <v>0</v>
      </c>
      <c r="AY11" s="51"/>
      <c r="AZ11" s="52"/>
      <c r="BA11" s="52"/>
      <c r="BB11" s="52"/>
      <c r="BC11" s="61" t="str">
        <f>IF(AY11&lt;&gt;0,((VLOOKUP(AY11,'1. Standard_Cost'!$B$4:$D$8,2)+VLOOKUP(AY11,'1. Standard_Cost'!$B$4:$D$8,3))*AZ11*BA11),"0")</f>
        <v>0</v>
      </c>
      <c r="BD11" s="54">
        <v>5</v>
      </c>
      <c r="BE11" s="54">
        <v>2</v>
      </c>
      <c r="BF11" s="54">
        <v>30</v>
      </c>
      <c r="BG11" s="54">
        <v>0</v>
      </c>
      <c r="BH11" s="62">
        <f>+BD11*BF11*'1. Standard_Cost'!$B$16</f>
        <v>2250</v>
      </c>
      <c r="BI11" s="62">
        <f>+BD11*BE11*BF11*'1. Standard_Cost'!$C$16</f>
        <v>7500</v>
      </c>
      <c r="BJ11" s="62">
        <f>+BD11*BF11*BG11*'1. Standard_Cost'!$D$16</f>
        <v>0</v>
      </c>
      <c r="BK11" s="62">
        <f>+BD11*BE11*'1. Standard_Cost'!$E$16</f>
        <v>500</v>
      </c>
      <c r="BL11" s="62">
        <f t="shared" ref="BL11:BL13" si="55">SUM(BH11,BI11,BJ11,BK11)</f>
        <v>10250</v>
      </c>
      <c r="BM11" s="54"/>
      <c r="BN11" s="54"/>
      <c r="BO11" s="54"/>
      <c r="BP11" s="62">
        <f>+BM11*((BO11*'1. Standard_Cost'!$B$20)+(BN11*BO11*'1. Standard_Cost'!$C$20))</f>
        <v>0</v>
      </c>
      <c r="BQ11" s="54"/>
      <c r="BR11" s="54"/>
      <c r="BS11" s="62">
        <f>+BQ11*'1. Standard_Cost'!$B$24+BR11*'1. Standard_Cost'!$C$24</f>
        <v>0</v>
      </c>
      <c r="BT11" s="56"/>
      <c r="BU11" s="57"/>
      <c r="BV11" s="62">
        <f>+BC11*'1. Standard_Cost'!$B$32</f>
        <v>0</v>
      </c>
      <c r="BW11" s="62">
        <f t="shared" ref="BW11:BW13" si="56">SUM(BU11,BV11)</f>
        <v>0</v>
      </c>
      <c r="BX11" s="62">
        <f t="shared" ref="BX11:BX13" si="57">SUM(BL11,BP11,BS11,BT11,BW11)</f>
        <v>10250</v>
      </c>
      <c r="BY11" s="54"/>
      <c r="BZ11" s="54"/>
      <c r="CA11" s="54"/>
      <c r="CB11" s="61">
        <f>+BY11*'1. Standard_Cost'!$B$28</f>
        <v>0</v>
      </c>
      <c r="CC11" s="61">
        <f>+BZ11*'1. Standard_Cost'!$C$28</f>
        <v>0</v>
      </c>
      <c r="CD11" s="61">
        <f>+CA11*'1. Standard_Cost'!$D$28</f>
        <v>0</v>
      </c>
      <c r="CE11" s="58"/>
      <c r="CF11" s="58"/>
      <c r="CG11" s="62">
        <f>SUM(CB11,CC11,CD11,CE11,CF11)</f>
        <v>0</v>
      </c>
      <c r="CH11" s="58">
        <v>5000</v>
      </c>
      <c r="CI11" s="58"/>
      <c r="CK11" s="62">
        <f>SUM((SUMIF(BB11,"T",BC11)),BL11,BP11,BS11,BT11,CG11,CH11)</f>
        <v>15250</v>
      </c>
      <c r="CL11" s="62">
        <f>SUMIF(BB11,"P",BC11)</f>
        <v>0</v>
      </c>
      <c r="CM11" s="62">
        <f>+BW11</f>
        <v>0</v>
      </c>
      <c r="CN11" s="62">
        <f t="shared" ref="CN11:CN13" si="58">SUM(CK11,CL11,CM11)</f>
        <v>15250</v>
      </c>
      <c r="CO11" s="59"/>
      <c r="CP11" s="59">
        <v>0</v>
      </c>
      <c r="CQ11" s="63">
        <f>+CO11+CP11-CN11</f>
        <v>-15250</v>
      </c>
      <c r="CR11" s="19">
        <f t="shared" si="1"/>
        <v>0</v>
      </c>
      <c r="CS11" s="51"/>
      <c r="CT11" s="52"/>
      <c r="CU11" s="52"/>
      <c r="CV11" s="52"/>
      <c r="CW11" s="64" t="str">
        <f>IF(CS11&lt;&gt;0,((VLOOKUP(CS11,'1. Standard_Cost'!$B$4:$D$8,2)+VLOOKUP(CS11,'1. Standard_Cost'!$B$4:$D$8,3))*CT11*CU11),"0")</f>
        <v>0</v>
      </c>
      <c r="CX11" s="54"/>
      <c r="CY11" s="54"/>
      <c r="CZ11" s="54"/>
      <c r="DA11" s="54"/>
      <c r="DB11" s="65">
        <f>+CX11*CZ11*'1. Standard_Cost'!$B$16</f>
        <v>0</v>
      </c>
      <c r="DC11" s="65">
        <f>+CX11*CY11*CZ11*'1. Standard_Cost'!$C$16</f>
        <v>0</v>
      </c>
      <c r="DD11" s="65">
        <f>+CX11*CZ11*DA11*'1. Standard_Cost'!$D$16</f>
        <v>0</v>
      </c>
      <c r="DE11" s="65">
        <f>+CX11*CY11*'1. Standard_Cost'!$E$16</f>
        <v>0</v>
      </c>
      <c r="DF11" s="65">
        <f t="shared" ref="DF11:DF13" si="59">SUM(DB11,DC11,DD11,DE11)</f>
        <v>0</v>
      </c>
      <c r="DG11" s="54"/>
      <c r="DH11" s="54"/>
      <c r="DI11" s="54"/>
      <c r="DJ11" s="65">
        <f>+DG11*((DI11*'1. Standard_Cost'!$B$20)+(DH11*DI11*'1. Standard_Cost'!$C$20))</f>
        <v>0</v>
      </c>
      <c r="DK11" s="54"/>
      <c r="DL11" s="54"/>
      <c r="DM11" s="65">
        <f>+DK11*'1. Standard_Cost'!$B$24+DL11*'1. Standard_Cost'!$C$24</f>
        <v>0</v>
      </c>
      <c r="DN11" s="56"/>
      <c r="DO11" s="57"/>
      <c r="DP11" s="65">
        <f>+CW11*'1. Standard_Cost'!$B$32</f>
        <v>0</v>
      </c>
      <c r="DQ11" s="65">
        <f t="shared" ref="DQ11:DQ13" si="60">SUM(DO11,DP11)</f>
        <v>0</v>
      </c>
      <c r="DR11" s="65">
        <f t="shared" ref="DR11:DR13" si="61">SUM(DF11,DJ11,DM11,DN11,DQ11)</f>
        <v>0</v>
      </c>
      <c r="DS11" s="54"/>
      <c r="DT11" s="54"/>
      <c r="DU11" s="54"/>
      <c r="DV11" s="64">
        <f>+DS11*'1. Standard_Cost'!$B$28</f>
        <v>0</v>
      </c>
      <c r="DW11" s="64">
        <f>+DT11*'1. Standard_Cost'!$C$28</f>
        <v>0</v>
      </c>
      <c r="DX11" s="64">
        <f>+DU11*'1. Standard_Cost'!$D$28</f>
        <v>0</v>
      </c>
      <c r="DY11" s="58"/>
      <c r="DZ11" s="58"/>
      <c r="EA11" s="65">
        <f>SUM(DV11,DW11,DX11,DY11,DZ11)</f>
        <v>0</v>
      </c>
      <c r="EB11" s="58"/>
      <c r="EC11" s="58"/>
      <c r="EE11" s="65">
        <f>SUM((SUMIF(CV11,"T",CW11)),DF11,DJ11,DM11,DN11,EA11,EB11)</f>
        <v>0</v>
      </c>
      <c r="EF11" s="65">
        <f>SUMIF(CV11,"P",CW11)</f>
        <v>0</v>
      </c>
      <c r="EG11" s="65">
        <f t="shared" ref="EG11:EG13" si="62">+DQ11</f>
        <v>0</v>
      </c>
      <c r="EH11" s="65">
        <f t="shared" ref="EH11:EH13" si="63">SUM(EE11,EF11,EG11)</f>
        <v>0</v>
      </c>
      <c r="EI11" s="59"/>
      <c r="EJ11" s="59">
        <v>0</v>
      </c>
      <c r="EK11" s="63">
        <f>+EI11+EJ11-EH11</f>
        <v>0</v>
      </c>
      <c r="EL11" s="19">
        <f t="shared" si="2"/>
        <v>0</v>
      </c>
      <c r="EM11" s="66">
        <f>SUM(I11,BC11,CW11)</f>
        <v>0</v>
      </c>
      <c r="EN11" s="66">
        <f t="shared" si="47"/>
        <v>2250</v>
      </c>
      <c r="EO11" s="66">
        <f t="shared" si="47"/>
        <v>7500</v>
      </c>
      <c r="EP11" s="66">
        <f t="shared" si="47"/>
        <v>0</v>
      </c>
      <c r="EQ11" s="66">
        <f t="shared" si="47"/>
        <v>500</v>
      </c>
      <c r="ER11" s="66">
        <f t="shared" si="47"/>
        <v>10250</v>
      </c>
      <c r="ES11" s="66">
        <f>SUM(V11,BP11,DJ11)</f>
        <v>0</v>
      </c>
      <c r="ET11" s="66">
        <f t="shared" si="48"/>
        <v>0</v>
      </c>
      <c r="EU11" s="66">
        <f t="shared" si="48"/>
        <v>0</v>
      </c>
      <c r="EV11" s="66">
        <f t="shared" si="48"/>
        <v>0</v>
      </c>
      <c r="EW11" s="66">
        <f t="shared" si="48"/>
        <v>0</v>
      </c>
      <c r="EX11" s="66">
        <f>SUM(AG11,CA11,DU11)</f>
        <v>0</v>
      </c>
      <c r="EY11" s="66">
        <f>SUM(AD11,BX11,DR11)</f>
        <v>10250</v>
      </c>
      <c r="EZ11" s="66">
        <f t="shared" si="49"/>
        <v>0</v>
      </c>
      <c r="FA11" s="66">
        <f t="shared" si="49"/>
        <v>0</v>
      </c>
      <c r="FB11" s="66">
        <f t="shared" si="49"/>
        <v>0</v>
      </c>
      <c r="FC11" s="66">
        <f t="shared" si="49"/>
        <v>0</v>
      </c>
      <c r="FD11" s="66">
        <f t="shared" si="49"/>
        <v>0</v>
      </c>
      <c r="FE11" s="66">
        <f t="shared" si="49"/>
        <v>0</v>
      </c>
      <c r="FF11" s="66">
        <f t="shared" si="49"/>
        <v>5000</v>
      </c>
      <c r="FG11" s="67"/>
      <c r="FH11" s="66">
        <f t="shared" si="50"/>
        <v>15250</v>
      </c>
      <c r="FI11" s="66">
        <f t="shared" si="50"/>
        <v>0</v>
      </c>
      <c r="FJ11" s="66">
        <f t="shared" si="50"/>
        <v>0</v>
      </c>
      <c r="FK11" s="66">
        <f t="shared" si="50"/>
        <v>15250</v>
      </c>
      <c r="FL11" s="66">
        <f t="shared" si="50"/>
        <v>0</v>
      </c>
      <c r="FM11" s="66">
        <f t="shared" si="50"/>
        <v>0</v>
      </c>
      <c r="FN11" s="267">
        <f t="shared" si="50"/>
        <v>-15250</v>
      </c>
      <c r="FO11" s="19">
        <f t="shared" si="7"/>
        <v>0</v>
      </c>
      <c r="FP11" s="68">
        <f t="shared" si="21"/>
        <v>0</v>
      </c>
    </row>
    <row r="12" spans="1:177" ht="13.8" customHeight="1" outlineLevel="2" x14ac:dyDescent="0.3">
      <c r="B12" s="295"/>
      <c r="C12" s="297"/>
      <c r="D12" s="69" t="s">
        <v>55</v>
      </c>
      <c r="E12" s="51"/>
      <c r="F12" s="52"/>
      <c r="G12" s="52"/>
      <c r="H12" s="52"/>
      <c r="I12" s="53" t="str">
        <f>IF(E12&lt;&gt;0,((VLOOKUP(E12,'1. Standard_Cost'!$B$4:$D$8,2)+VLOOKUP(E12,'1. Standard_Cost'!$B$4:$D$8,3))*F12*G12),"0")</f>
        <v>0</v>
      </c>
      <c r="J12" s="54"/>
      <c r="K12" s="54"/>
      <c r="L12" s="54"/>
      <c r="M12" s="54"/>
      <c r="N12" s="55">
        <f>+J12*L12*'1. Standard_Cost'!$B$16</f>
        <v>0</v>
      </c>
      <c r="O12" s="55">
        <f>+J12*K12*L12*'1. Standard_Cost'!$C$16</f>
        <v>0</v>
      </c>
      <c r="P12" s="55">
        <f>+J12*L12*M12*'1. Standard_Cost'!$D$16</f>
        <v>0</v>
      </c>
      <c r="Q12" s="55">
        <f>+J12*K12*'1. Standard_Cost'!$E$16</f>
        <v>0</v>
      </c>
      <c r="R12" s="55">
        <f t="shared" si="51"/>
        <v>0</v>
      </c>
      <c r="S12" s="54"/>
      <c r="T12" s="54"/>
      <c r="U12" s="54"/>
      <c r="V12" s="55">
        <f>+S12*((U12*'1. Standard_Cost'!$B$20)+(T12*U12*'1. Standard_Cost'!$C$20))</f>
        <v>0</v>
      </c>
      <c r="W12" s="54"/>
      <c r="X12" s="54"/>
      <c r="Y12" s="55">
        <f>+W12*'1. Standard_Cost'!$B$24+X12*'1. Standard_Cost'!$C$24</f>
        <v>0</v>
      </c>
      <c r="Z12" s="56"/>
      <c r="AA12" s="57"/>
      <c r="AB12" s="55">
        <f>+I12*'1. Standard_Cost'!$B$32</f>
        <v>0</v>
      </c>
      <c r="AC12" s="55">
        <f t="shared" si="52"/>
        <v>0</v>
      </c>
      <c r="AD12" s="55">
        <f t="shared" si="53"/>
        <v>0</v>
      </c>
      <c r="AE12" s="54"/>
      <c r="AF12" s="54"/>
      <c r="AG12" s="54"/>
      <c r="AH12" s="53">
        <f>+AE12*'1. Standard_Cost'!$B$28</f>
        <v>0</v>
      </c>
      <c r="AI12" s="53">
        <f>+AF12*'1. Standard_Cost'!$C$28</f>
        <v>0</v>
      </c>
      <c r="AJ12" s="53">
        <f>+AG12*'1. Standard_Cost'!$D$28</f>
        <v>0</v>
      </c>
      <c r="AK12" s="58"/>
      <c r="AL12" s="58"/>
      <c r="AM12" s="55">
        <f>SUM(AH12,AI12,AJ12,AK12,AL12)</f>
        <v>0</v>
      </c>
      <c r="AN12" s="58"/>
      <c r="AO12" s="58"/>
      <c r="AQ12" s="55">
        <f>SUM((SUMIF(H12,"T",I12)),R12,V12,Y12,Z12,AM12,AN12)</f>
        <v>0</v>
      </c>
      <c r="AR12" s="55">
        <f>SUMIF(H12,"P",I12)</f>
        <v>0</v>
      </c>
      <c r="AS12" s="55">
        <f>+AC12</f>
        <v>0</v>
      </c>
      <c r="AT12" s="55">
        <f t="shared" si="54"/>
        <v>0</v>
      </c>
      <c r="AU12" s="59"/>
      <c r="AV12" s="59"/>
      <c r="AW12" s="60">
        <f>+AU12+AV12-AT12</f>
        <v>0</v>
      </c>
      <c r="AX12" s="19">
        <f t="shared" si="0"/>
        <v>0</v>
      </c>
      <c r="AY12" s="51"/>
      <c r="AZ12" s="52"/>
      <c r="BA12" s="52"/>
      <c r="BB12" s="52"/>
      <c r="BC12" s="61" t="str">
        <f>IF(AY12&lt;&gt;0,((VLOOKUP(AY12,'1. Standard_Cost'!$B$4:$D$8,2)+VLOOKUP(AY12,'1. Standard_Cost'!$B$4:$D$8,3))*AZ12*BA12),"0")</f>
        <v>0</v>
      </c>
      <c r="BD12" s="54"/>
      <c r="BE12" s="54"/>
      <c r="BF12" s="54"/>
      <c r="BG12" s="54"/>
      <c r="BH12" s="62">
        <f>+BD12*BF12*'1. Standard_Cost'!$B$16</f>
        <v>0</v>
      </c>
      <c r="BI12" s="62">
        <f>+BD12*BE12*BF12*'1. Standard_Cost'!$C$16</f>
        <v>0</v>
      </c>
      <c r="BJ12" s="62">
        <f>+BD12*BF12*BG12*'1. Standard_Cost'!$D$16</f>
        <v>0</v>
      </c>
      <c r="BK12" s="62">
        <f>+BD12*BE12*'1. Standard_Cost'!$E$16</f>
        <v>0</v>
      </c>
      <c r="BL12" s="62">
        <f t="shared" si="55"/>
        <v>0</v>
      </c>
      <c r="BM12" s="54"/>
      <c r="BN12" s="54"/>
      <c r="BO12" s="54"/>
      <c r="BP12" s="62">
        <f>+BM12*((BO12*'1. Standard_Cost'!$B$20)+(BN12*BO12*'1. Standard_Cost'!$C$20))</f>
        <v>0</v>
      </c>
      <c r="BQ12" s="54"/>
      <c r="BR12" s="54"/>
      <c r="BS12" s="62">
        <f>+BQ12*'1. Standard_Cost'!$B$24+BR12*'1. Standard_Cost'!$C$24</f>
        <v>0</v>
      </c>
      <c r="BT12" s="56"/>
      <c r="BU12" s="57"/>
      <c r="BV12" s="62">
        <f>+BC12*'1. Standard_Cost'!$B$32</f>
        <v>0</v>
      </c>
      <c r="BW12" s="62">
        <f t="shared" si="56"/>
        <v>0</v>
      </c>
      <c r="BX12" s="62">
        <f t="shared" si="57"/>
        <v>0</v>
      </c>
      <c r="BY12" s="54"/>
      <c r="BZ12" s="54"/>
      <c r="CA12" s="54"/>
      <c r="CB12" s="61">
        <f>+BY12*'1. Standard_Cost'!$B$28</f>
        <v>0</v>
      </c>
      <c r="CC12" s="61">
        <f>+BZ12*'1. Standard_Cost'!$C$28</f>
        <v>0</v>
      </c>
      <c r="CD12" s="61">
        <f>+CA12*'1. Standard_Cost'!$D$28</f>
        <v>0</v>
      </c>
      <c r="CE12" s="58"/>
      <c r="CF12" s="58"/>
      <c r="CG12" s="62">
        <f>SUM(CB12,CC12,CD12,CE12,CF12)</f>
        <v>0</v>
      </c>
      <c r="CH12" s="58">
        <v>5000</v>
      </c>
      <c r="CI12" s="58"/>
      <c r="CK12" s="62">
        <f>SUM((SUMIF(BB12,"T",BC12)),BL12,BP12,BS12,BT12,CG12,CH12)</f>
        <v>5000</v>
      </c>
      <c r="CL12" s="62">
        <f>SUMIF(BB12,"P",BC12)</f>
        <v>0</v>
      </c>
      <c r="CM12" s="62">
        <f>+BW12</f>
        <v>0</v>
      </c>
      <c r="CN12" s="62">
        <f t="shared" si="58"/>
        <v>5000</v>
      </c>
      <c r="CO12" s="59"/>
      <c r="CP12" s="59"/>
      <c r="CQ12" s="63">
        <f>+CO12+CP12-CN12</f>
        <v>-5000</v>
      </c>
      <c r="CR12" s="19">
        <f t="shared" si="1"/>
        <v>0</v>
      </c>
      <c r="CS12" s="51"/>
      <c r="CT12" s="52"/>
      <c r="CU12" s="52"/>
      <c r="CV12" s="52"/>
      <c r="CW12" s="64" t="str">
        <f>IF(CS12&lt;&gt;0,((VLOOKUP(CS12,'1. Standard_Cost'!$B$4:$D$8,2)+VLOOKUP(CS12,'1. Standard_Cost'!$B$4:$D$8,3))*CT12*CU12),"0")</f>
        <v>0</v>
      </c>
      <c r="CX12" s="54"/>
      <c r="CY12" s="54"/>
      <c r="CZ12" s="54"/>
      <c r="DA12" s="54"/>
      <c r="DB12" s="65">
        <f>+CX12*CZ12*'1. Standard_Cost'!$B$16</f>
        <v>0</v>
      </c>
      <c r="DC12" s="65">
        <f>+CX12*CY12*CZ12*'1. Standard_Cost'!$C$16</f>
        <v>0</v>
      </c>
      <c r="DD12" s="65">
        <f>+CX12*CZ12*DA12*'1. Standard_Cost'!$D$16</f>
        <v>0</v>
      </c>
      <c r="DE12" s="65">
        <f>+CX12*CY12*'1. Standard_Cost'!$E$16</f>
        <v>0</v>
      </c>
      <c r="DF12" s="65">
        <f t="shared" si="59"/>
        <v>0</v>
      </c>
      <c r="DG12" s="54"/>
      <c r="DH12" s="54"/>
      <c r="DI12" s="54"/>
      <c r="DJ12" s="65">
        <f>+DG12*((DI12*'1. Standard_Cost'!$B$20)+(DH12*DI12*'1. Standard_Cost'!$C$20))</f>
        <v>0</v>
      </c>
      <c r="DK12" s="54"/>
      <c r="DL12" s="54"/>
      <c r="DM12" s="65">
        <f>+DK12*'1. Standard_Cost'!$B$24+DL12*'1. Standard_Cost'!$C$24</f>
        <v>0</v>
      </c>
      <c r="DN12" s="56"/>
      <c r="DO12" s="57"/>
      <c r="DP12" s="65">
        <f>+CW12*'1. Standard_Cost'!$B$32</f>
        <v>0</v>
      </c>
      <c r="DQ12" s="65">
        <f t="shared" si="60"/>
        <v>0</v>
      </c>
      <c r="DR12" s="65">
        <f t="shared" si="61"/>
        <v>0</v>
      </c>
      <c r="DS12" s="54"/>
      <c r="DT12" s="54"/>
      <c r="DU12" s="54"/>
      <c r="DV12" s="64">
        <f>+DS12*'1. Standard_Cost'!$B$28</f>
        <v>0</v>
      </c>
      <c r="DW12" s="64">
        <f>+DT12*'1. Standard_Cost'!$C$28</f>
        <v>0</v>
      </c>
      <c r="DX12" s="64">
        <f>+DU12*'1. Standard_Cost'!$D$28</f>
        <v>0</v>
      </c>
      <c r="DY12" s="58"/>
      <c r="DZ12" s="58"/>
      <c r="EA12" s="65">
        <f>SUM(DV12,DW12,DX12,DY12,DZ12)</f>
        <v>0</v>
      </c>
      <c r="EB12" s="58"/>
      <c r="EC12" s="58"/>
      <c r="EE12" s="65">
        <f>SUM((SUMIF(CV12,"T",CW12)),DF12,DJ12,DM12,DN12,EA12,EB12)</f>
        <v>0</v>
      </c>
      <c r="EF12" s="65">
        <f>SUMIF(CV12,"P",CW12)</f>
        <v>0</v>
      </c>
      <c r="EG12" s="65">
        <f t="shared" si="62"/>
        <v>0</v>
      </c>
      <c r="EH12" s="65">
        <f t="shared" si="63"/>
        <v>0</v>
      </c>
      <c r="EI12" s="59"/>
      <c r="EJ12" s="59"/>
      <c r="EK12" s="63">
        <f>+EI12+EJ12-EH12</f>
        <v>0</v>
      </c>
      <c r="EL12" s="19">
        <f t="shared" si="2"/>
        <v>0</v>
      </c>
      <c r="EM12" s="66">
        <f>SUM(I12,BC12,CW12)</f>
        <v>0</v>
      </c>
      <c r="EN12" s="66">
        <f t="shared" si="47"/>
        <v>0</v>
      </c>
      <c r="EO12" s="66">
        <f t="shared" si="47"/>
        <v>0</v>
      </c>
      <c r="EP12" s="66">
        <f t="shared" si="47"/>
        <v>0</v>
      </c>
      <c r="EQ12" s="66">
        <f t="shared" si="47"/>
        <v>0</v>
      </c>
      <c r="ER12" s="66">
        <f t="shared" si="47"/>
        <v>0</v>
      </c>
      <c r="ES12" s="66">
        <f>SUM(V12,BP12,DJ12)</f>
        <v>0</v>
      </c>
      <c r="ET12" s="66">
        <f t="shared" si="48"/>
        <v>0</v>
      </c>
      <c r="EU12" s="66">
        <f t="shared" si="48"/>
        <v>0</v>
      </c>
      <c r="EV12" s="66">
        <f t="shared" si="48"/>
        <v>0</v>
      </c>
      <c r="EW12" s="66">
        <f t="shared" si="48"/>
        <v>0</v>
      </c>
      <c r="EX12" s="66">
        <f>SUM(AG12,CA12,DU12)</f>
        <v>0</v>
      </c>
      <c r="EY12" s="66">
        <f>SUM(AD12,BX12,DR12)</f>
        <v>0</v>
      </c>
      <c r="EZ12" s="66">
        <f t="shared" si="49"/>
        <v>0</v>
      </c>
      <c r="FA12" s="66">
        <f t="shared" si="49"/>
        <v>0</v>
      </c>
      <c r="FB12" s="66">
        <f t="shared" si="49"/>
        <v>0</v>
      </c>
      <c r="FC12" s="66">
        <f t="shared" si="49"/>
        <v>0</v>
      </c>
      <c r="FD12" s="66">
        <f t="shared" si="49"/>
        <v>0</v>
      </c>
      <c r="FE12" s="66">
        <f t="shared" si="49"/>
        <v>0</v>
      </c>
      <c r="FF12" s="66">
        <f t="shared" si="49"/>
        <v>5000</v>
      </c>
      <c r="FG12" s="67"/>
      <c r="FH12" s="66">
        <f t="shared" si="50"/>
        <v>5000</v>
      </c>
      <c r="FI12" s="66">
        <f t="shared" si="50"/>
        <v>0</v>
      </c>
      <c r="FJ12" s="66">
        <f t="shared" si="50"/>
        <v>0</v>
      </c>
      <c r="FK12" s="66">
        <f t="shared" si="50"/>
        <v>5000</v>
      </c>
      <c r="FL12" s="66">
        <f t="shared" si="50"/>
        <v>0</v>
      </c>
      <c r="FM12" s="66">
        <f t="shared" si="50"/>
        <v>0</v>
      </c>
      <c r="FN12" s="267">
        <f t="shared" si="50"/>
        <v>-5000</v>
      </c>
      <c r="FO12" s="19">
        <f t="shared" si="7"/>
        <v>0</v>
      </c>
      <c r="FP12" s="68">
        <f t="shared" si="21"/>
        <v>0</v>
      </c>
    </row>
    <row r="13" spans="1:177" ht="13.8" customHeight="1" outlineLevel="2" x14ac:dyDescent="0.3">
      <c r="B13" s="295"/>
      <c r="C13" s="297"/>
      <c r="D13" s="70" t="s">
        <v>50</v>
      </c>
      <c r="E13" s="51"/>
      <c r="F13" s="52"/>
      <c r="G13" s="52"/>
      <c r="H13" s="52"/>
      <c r="I13" s="53" t="str">
        <f>IF(E13&lt;&gt;0,((VLOOKUP(E13,'1. Standard_Cost'!$B$4:$D$8,2)+VLOOKUP(E13,'1. Standard_Cost'!$B$4:$D$8,3))*F13*G13),"0")</f>
        <v>0</v>
      </c>
      <c r="J13" s="54"/>
      <c r="K13" s="54"/>
      <c r="L13" s="54"/>
      <c r="M13" s="54"/>
      <c r="N13" s="55">
        <f>+J13*L13*'1. Standard_Cost'!$B$16</f>
        <v>0</v>
      </c>
      <c r="O13" s="55">
        <f>+J13*K13*L13*'1. Standard_Cost'!$C$16</f>
        <v>0</v>
      </c>
      <c r="P13" s="55">
        <f>+J13*L13*M13*'1. Standard_Cost'!$D$16</f>
        <v>0</v>
      </c>
      <c r="Q13" s="55">
        <f>+J13*K13*'1. Standard_Cost'!$E$16</f>
        <v>0</v>
      </c>
      <c r="R13" s="55">
        <f t="shared" si="51"/>
        <v>0</v>
      </c>
      <c r="S13" s="54"/>
      <c r="T13" s="54"/>
      <c r="U13" s="54"/>
      <c r="V13" s="55">
        <f>+S13*((U13*'1. Standard_Cost'!$B$20)+(T13*U13*'1. Standard_Cost'!$C$20))</f>
        <v>0</v>
      </c>
      <c r="W13" s="54"/>
      <c r="X13" s="54"/>
      <c r="Y13" s="55">
        <f>+W13*'1. Standard_Cost'!$B$24+X13*'1. Standard_Cost'!$C$24</f>
        <v>0</v>
      </c>
      <c r="Z13" s="56"/>
      <c r="AA13" s="57"/>
      <c r="AB13" s="55">
        <f>+I13*'1. Standard_Cost'!$B$32</f>
        <v>0</v>
      </c>
      <c r="AC13" s="55">
        <f t="shared" si="52"/>
        <v>0</v>
      </c>
      <c r="AD13" s="55">
        <f t="shared" si="53"/>
        <v>0</v>
      </c>
      <c r="AE13" s="54"/>
      <c r="AF13" s="54"/>
      <c r="AG13" s="54"/>
      <c r="AH13" s="53">
        <f>+AE13*'1. Standard_Cost'!$B$28</f>
        <v>0</v>
      </c>
      <c r="AI13" s="53">
        <f>+AF13*'1. Standard_Cost'!$C$28</f>
        <v>0</v>
      </c>
      <c r="AJ13" s="53">
        <f>+AG13*'1. Standard_Cost'!$D$28</f>
        <v>0</v>
      </c>
      <c r="AK13" s="58"/>
      <c r="AL13" s="58"/>
      <c r="AM13" s="55">
        <f>SUM(AH13,AI13,AJ13,AK13,AL13)</f>
        <v>0</v>
      </c>
      <c r="AN13" s="58"/>
      <c r="AO13" s="58"/>
      <c r="AQ13" s="55">
        <f>SUM((SUMIF(H13,"T",I13)),R13,V13,Y13,Z13,AM13,AN13)</f>
        <v>0</v>
      </c>
      <c r="AR13" s="55">
        <f>SUMIF(H13,"P",I13)</f>
        <v>0</v>
      </c>
      <c r="AS13" s="55">
        <f>+AC13</f>
        <v>0</v>
      </c>
      <c r="AT13" s="55">
        <f t="shared" si="54"/>
        <v>0</v>
      </c>
      <c r="AU13" s="59"/>
      <c r="AV13" s="59"/>
      <c r="AW13" s="60">
        <f>+AU13+AV13-AT13</f>
        <v>0</v>
      </c>
      <c r="AX13" s="19">
        <f t="shared" si="0"/>
        <v>0</v>
      </c>
      <c r="AY13" s="51"/>
      <c r="AZ13" s="52"/>
      <c r="BA13" s="52"/>
      <c r="BB13" s="52"/>
      <c r="BC13" s="61" t="str">
        <f>IF(AY13&lt;&gt;0,((VLOOKUP(AY13,'1. Standard_Cost'!$B$4:$D$8,2)+VLOOKUP(AY13,'1. Standard_Cost'!$B$4:$D$8,3))*AZ13*BA13),"0")</f>
        <v>0</v>
      </c>
      <c r="BD13" s="54"/>
      <c r="BE13" s="54"/>
      <c r="BF13" s="54"/>
      <c r="BG13" s="54"/>
      <c r="BH13" s="62">
        <f>+BD13*BF13*'1. Standard_Cost'!$B$16</f>
        <v>0</v>
      </c>
      <c r="BI13" s="62">
        <f>+BD13*BE13*BF13*'1. Standard_Cost'!$C$16</f>
        <v>0</v>
      </c>
      <c r="BJ13" s="62">
        <f>+BD13*BF13*BG13*'1. Standard_Cost'!$D$16</f>
        <v>0</v>
      </c>
      <c r="BK13" s="62">
        <f>+BD13*BE13*'1. Standard_Cost'!$E$16</f>
        <v>0</v>
      </c>
      <c r="BL13" s="62">
        <f t="shared" si="55"/>
        <v>0</v>
      </c>
      <c r="BM13" s="54"/>
      <c r="BN13" s="54"/>
      <c r="BO13" s="54"/>
      <c r="BP13" s="62">
        <f>+BM13*((BO13*'1. Standard_Cost'!$B$20)+(BN13*BO13*'1. Standard_Cost'!$C$20))</f>
        <v>0</v>
      </c>
      <c r="BQ13" s="54"/>
      <c r="BR13" s="54"/>
      <c r="BS13" s="62">
        <f>+BQ13*'1. Standard_Cost'!$B$24+BR13*'1. Standard_Cost'!$C$24</f>
        <v>0</v>
      </c>
      <c r="BT13" s="56"/>
      <c r="BU13" s="57"/>
      <c r="BV13" s="62">
        <f>+BC13*'1. Standard_Cost'!$B$32</f>
        <v>0</v>
      </c>
      <c r="BW13" s="62">
        <f t="shared" si="56"/>
        <v>0</v>
      </c>
      <c r="BX13" s="62">
        <f t="shared" si="57"/>
        <v>0</v>
      </c>
      <c r="BY13" s="54"/>
      <c r="BZ13" s="54"/>
      <c r="CA13" s="54"/>
      <c r="CB13" s="61">
        <f>+BY13*'1. Standard_Cost'!$B$28</f>
        <v>0</v>
      </c>
      <c r="CC13" s="61">
        <f>+BZ13*'1. Standard_Cost'!$C$28</f>
        <v>0</v>
      </c>
      <c r="CD13" s="61">
        <f>+CA13*'1. Standard_Cost'!$D$28</f>
        <v>0</v>
      </c>
      <c r="CE13" s="58"/>
      <c r="CF13" s="58"/>
      <c r="CG13" s="62">
        <f>SUM(CB13,CC13,CD13,CE13,CF13)</f>
        <v>0</v>
      </c>
      <c r="CH13" s="58"/>
      <c r="CI13" s="58"/>
      <c r="CK13" s="62">
        <f>SUM((SUMIF(BB13,"T",BC13)),BL13,BP13,BS13,BT13,CG13,CH13)</f>
        <v>0</v>
      </c>
      <c r="CL13" s="62">
        <f>SUMIF(BB13,"P",BC13)</f>
        <v>0</v>
      </c>
      <c r="CM13" s="62">
        <f>+BW13</f>
        <v>0</v>
      </c>
      <c r="CN13" s="62">
        <f t="shared" si="58"/>
        <v>0</v>
      </c>
      <c r="CO13" s="59"/>
      <c r="CP13" s="59"/>
      <c r="CQ13" s="63">
        <f>+CO13+CP13-CN13</f>
        <v>0</v>
      </c>
      <c r="CR13" s="19">
        <f t="shared" si="1"/>
        <v>0</v>
      </c>
      <c r="CS13" s="51"/>
      <c r="CT13" s="52"/>
      <c r="CU13" s="52"/>
      <c r="CV13" s="52"/>
      <c r="CW13" s="64" t="str">
        <f>IF(CS13&lt;&gt;0,((VLOOKUP(CS13,'1. Standard_Cost'!$B$4:$D$8,2)+VLOOKUP(CS13,'1. Standard_Cost'!$B$4:$D$8,3))*CT13*CU13),"0")</f>
        <v>0</v>
      </c>
      <c r="CX13" s="54"/>
      <c r="CY13" s="54"/>
      <c r="CZ13" s="54"/>
      <c r="DA13" s="54"/>
      <c r="DB13" s="65">
        <f>+CX13*CZ13*'1. Standard_Cost'!$B$16</f>
        <v>0</v>
      </c>
      <c r="DC13" s="65">
        <f>+CX13*CY13*CZ13*'1. Standard_Cost'!$C$16</f>
        <v>0</v>
      </c>
      <c r="DD13" s="65">
        <f>+CX13*CZ13*DA13*'1. Standard_Cost'!$D$16</f>
        <v>0</v>
      </c>
      <c r="DE13" s="65">
        <f>+CX13*CY13*'1. Standard_Cost'!$E$16</f>
        <v>0</v>
      </c>
      <c r="DF13" s="65">
        <f t="shared" si="59"/>
        <v>0</v>
      </c>
      <c r="DG13" s="54"/>
      <c r="DH13" s="54"/>
      <c r="DI13" s="54"/>
      <c r="DJ13" s="65">
        <f>+DG13*((DI13*'1. Standard_Cost'!$B$20)+(DH13*DI13*'1. Standard_Cost'!$C$20))</f>
        <v>0</v>
      </c>
      <c r="DK13" s="54"/>
      <c r="DL13" s="54"/>
      <c r="DM13" s="65">
        <f>+DK13*'1. Standard_Cost'!$B$24+DL13*'1. Standard_Cost'!$C$24</f>
        <v>0</v>
      </c>
      <c r="DN13" s="56"/>
      <c r="DO13" s="57"/>
      <c r="DP13" s="65">
        <f>+CW13*'1. Standard_Cost'!$B$32</f>
        <v>0</v>
      </c>
      <c r="DQ13" s="65">
        <f t="shared" si="60"/>
        <v>0</v>
      </c>
      <c r="DR13" s="65">
        <f t="shared" si="61"/>
        <v>0</v>
      </c>
      <c r="DS13" s="54"/>
      <c r="DT13" s="54"/>
      <c r="DU13" s="54"/>
      <c r="DV13" s="64">
        <f>+DS13*'1. Standard_Cost'!$B$28</f>
        <v>0</v>
      </c>
      <c r="DW13" s="64">
        <f>+DT13*'1. Standard_Cost'!$C$28</f>
        <v>0</v>
      </c>
      <c r="DX13" s="64">
        <f>+DU13*'1. Standard_Cost'!$D$28</f>
        <v>0</v>
      </c>
      <c r="DY13" s="58"/>
      <c r="DZ13" s="58"/>
      <c r="EA13" s="65">
        <f>SUM(DV13,DW13,DX13,DY13,DZ13)</f>
        <v>0</v>
      </c>
      <c r="EB13" s="58"/>
      <c r="EC13" s="58"/>
      <c r="EE13" s="65">
        <f>SUM((SUMIF(CV13,"T",CW13)),DF13,DJ13,DM13,DN13,EA13,EB13)</f>
        <v>0</v>
      </c>
      <c r="EF13" s="65">
        <f>SUMIF(CV13,"P",CW13)</f>
        <v>0</v>
      </c>
      <c r="EG13" s="65">
        <f t="shared" si="62"/>
        <v>0</v>
      </c>
      <c r="EH13" s="65">
        <f t="shared" si="63"/>
        <v>0</v>
      </c>
      <c r="EI13" s="59"/>
      <c r="EJ13" s="59"/>
      <c r="EK13" s="63">
        <f>+EI13+EJ13-EH13</f>
        <v>0</v>
      </c>
      <c r="EL13" s="19">
        <f t="shared" si="2"/>
        <v>0</v>
      </c>
      <c r="EM13" s="66">
        <f>SUM(I13,BC13,CW13)</f>
        <v>0</v>
      </c>
      <c r="EN13" s="66">
        <f t="shared" si="47"/>
        <v>0</v>
      </c>
      <c r="EO13" s="66">
        <f t="shared" si="47"/>
        <v>0</v>
      </c>
      <c r="EP13" s="66">
        <f t="shared" si="47"/>
        <v>0</v>
      </c>
      <c r="EQ13" s="66">
        <f t="shared" si="47"/>
        <v>0</v>
      </c>
      <c r="ER13" s="66">
        <f t="shared" si="47"/>
        <v>0</v>
      </c>
      <c r="ES13" s="66">
        <f>SUM(V13,BP13,DJ13)</f>
        <v>0</v>
      </c>
      <c r="ET13" s="66">
        <f t="shared" si="48"/>
        <v>0</v>
      </c>
      <c r="EU13" s="66">
        <f t="shared" si="48"/>
        <v>0</v>
      </c>
      <c r="EV13" s="66">
        <f t="shared" si="48"/>
        <v>0</v>
      </c>
      <c r="EW13" s="66">
        <f t="shared" si="48"/>
        <v>0</v>
      </c>
      <c r="EX13" s="66">
        <f>SUM(AG13,CA13,DU13)</f>
        <v>0</v>
      </c>
      <c r="EY13" s="66">
        <f>SUM(AD13,BX13,DR13)</f>
        <v>0</v>
      </c>
      <c r="EZ13" s="66">
        <f t="shared" si="49"/>
        <v>0</v>
      </c>
      <c r="FA13" s="66">
        <f t="shared" si="49"/>
        <v>0</v>
      </c>
      <c r="FB13" s="66">
        <f t="shared" si="49"/>
        <v>0</v>
      </c>
      <c r="FC13" s="66">
        <f t="shared" si="49"/>
        <v>0</v>
      </c>
      <c r="FD13" s="66">
        <f t="shared" si="49"/>
        <v>0</v>
      </c>
      <c r="FE13" s="66">
        <f t="shared" si="49"/>
        <v>0</v>
      </c>
      <c r="FF13" s="66">
        <f t="shared" si="49"/>
        <v>0</v>
      </c>
      <c r="FG13" s="67"/>
      <c r="FH13" s="66">
        <f t="shared" si="50"/>
        <v>0</v>
      </c>
      <c r="FI13" s="66">
        <f t="shared" si="50"/>
        <v>0</v>
      </c>
      <c r="FJ13" s="66">
        <f t="shared" si="50"/>
        <v>0</v>
      </c>
      <c r="FK13" s="66">
        <f t="shared" si="50"/>
        <v>0</v>
      </c>
      <c r="FL13" s="66">
        <f t="shared" si="50"/>
        <v>0</v>
      </c>
      <c r="FM13" s="66">
        <f t="shared" si="50"/>
        <v>0</v>
      </c>
      <c r="FN13" s="267">
        <f t="shared" si="50"/>
        <v>0</v>
      </c>
      <c r="FO13" s="19">
        <f t="shared" si="7"/>
        <v>0</v>
      </c>
      <c r="FP13" s="68">
        <f t="shared" si="21"/>
        <v>0</v>
      </c>
    </row>
    <row r="14" spans="1:177" outlineLevel="1" x14ac:dyDescent="0.3">
      <c r="B14" s="295"/>
      <c r="C14" s="297"/>
      <c r="D14" s="71" t="s">
        <v>61</v>
      </c>
      <c r="E14" s="72"/>
      <c r="F14" s="72"/>
      <c r="G14" s="72"/>
      <c r="H14" s="73"/>
      <c r="I14" s="74">
        <f>SUM(I10:I13)</f>
        <v>0</v>
      </c>
      <c r="J14" s="72"/>
      <c r="K14" s="72"/>
      <c r="L14" s="72"/>
      <c r="M14" s="72"/>
      <c r="N14" s="75">
        <f>SUM(N10:N13)</f>
        <v>225</v>
      </c>
      <c r="O14" s="75">
        <f>SUM(O10:O13)</f>
        <v>750</v>
      </c>
      <c r="P14" s="75">
        <f>SUM(P10:P13)</f>
        <v>900</v>
      </c>
      <c r="Q14" s="75">
        <f>SUM(Q10:Q13)</f>
        <v>100</v>
      </c>
      <c r="R14" s="74">
        <f>SUM(R10:R13)</f>
        <v>1975</v>
      </c>
      <c r="S14" s="72"/>
      <c r="T14" s="72"/>
      <c r="U14" s="72"/>
      <c r="V14" s="74">
        <f>SUM(V10:V13)</f>
        <v>0</v>
      </c>
      <c r="W14" s="72"/>
      <c r="X14" s="72"/>
      <c r="Y14" s="74">
        <f t="shared" ref="Y14:AD14" si="64">SUM(Y10:Y13)</f>
        <v>0</v>
      </c>
      <c r="Z14" s="74">
        <f t="shared" si="64"/>
        <v>0</v>
      </c>
      <c r="AA14" s="74">
        <f t="shared" si="64"/>
        <v>0</v>
      </c>
      <c r="AB14" s="74">
        <f t="shared" si="64"/>
        <v>0</v>
      </c>
      <c r="AC14" s="74">
        <f t="shared" ref="AC14" si="65">SUM(AC10:AC13)</f>
        <v>0</v>
      </c>
      <c r="AD14" s="74">
        <f t="shared" si="64"/>
        <v>1975</v>
      </c>
      <c r="AE14" s="72"/>
      <c r="AF14" s="72"/>
      <c r="AG14" s="72"/>
      <c r="AH14" s="72"/>
      <c r="AI14" s="72"/>
      <c r="AJ14" s="72"/>
      <c r="AK14" s="75">
        <f>SUM(AK10:AK13)</f>
        <v>0</v>
      </c>
      <c r="AL14" s="75">
        <f>SUM(AL10:AL13)</f>
        <v>0</v>
      </c>
      <c r="AM14" s="74">
        <f>SUM(AM10:AM13)</f>
        <v>0</v>
      </c>
      <c r="AN14" s="74">
        <f>SUM(AN10:AN13)</f>
        <v>0</v>
      </c>
      <c r="AO14" s="76"/>
      <c r="AP14" s="77"/>
      <c r="AQ14" s="74">
        <f t="shared" ref="AQ14:AW14" si="66">SUM(AQ10:AQ13)</f>
        <v>1975</v>
      </c>
      <c r="AR14" s="74">
        <f t="shared" si="66"/>
        <v>0</v>
      </c>
      <c r="AS14" s="74">
        <f t="shared" si="66"/>
        <v>0</v>
      </c>
      <c r="AT14" s="74">
        <f t="shared" si="66"/>
        <v>1975</v>
      </c>
      <c r="AU14" s="74">
        <f t="shared" si="66"/>
        <v>0</v>
      </c>
      <c r="AV14" s="74">
        <f t="shared" si="66"/>
        <v>0</v>
      </c>
      <c r="AW14" s="74">
        <f t="shared" si="66"/>
        <v>-1975</v>
      </c>
      <c r="AX14" s="19">
        <f t="shared" si="0"/>
        <v>0</v>
      </c>
      <c r="AY14" s="78"/>
      <c r="AZ14" s="79"/>
      <c r="BA14" s="79"/>
      <c r="BB14" s="80"/>
      <c r="BC14" s="81">
        <f>SUM(BC10:BC13)</f>
        <v>0</v>
      </c>
      <c r="BD14" s="79"/>
      <c r="BE14" s="79"/>
      <c r="BF14" s="79"/>
      <c r="BG14" s="79"/>
      <c r="BH14" s="82">
        <f>SUM(BH10:BH13)</f>
        <v>2250</v>
      </c>
      <c r="BI14" s="82">
        <f>SUM(BI10:BI13)</f>
        <v>7500</v>
      </c>
      <c r="BJ14" s="82">
        <f>SUM(BJ10:BJ13)</f>
        <v>0</v>
      </c>
      <c r="BK14" s="82">
        <f>SUM(BK10:BK13)</f>
        <v>500</v>
      </c>
      <c r="BL14" s="81">
        <f>SUM(BL10:BL13)</f>
        <v>10250</v>
      </c>
      <c r="BM14" s="79"/>
      <c r="BN14" s="79"/>
      <c r="BO14" s="79"/>
      <c r="BP14" s="81">
        <f>SUM(BP10:BP13)</f>
        <v>0</v>
      </c>
      <c r="BQ14" s="79"/>
      <c r="BR14" s="79"/>
      <c r="BS14" s="81">
        <f t="shared" ref="BS14" si="67">SUM(BS10:BS13)</f>
        <v>0</v>
      </c>
      <c r="BT14" s="81">
        <f t="shared" ref="BT14" si="68">SUM(BT10:BT13)</f>
        <v>0</v>
      </c>
      <c r="BU14" s="81">
        <f t="shared" ref="BU14" si="69">SUM(BU10:BU13)</f>
        <v>0</v>
      </c>
      <c r="BV14" s="81">
        <f t="shared" ref="BV14" si="70">SUM(BV10:BV13)</f>
        <v>0</v>
      </c>
      <c r="BW14" s="81">
        <f t="shared" ref="BW14" si="71">SUM(BW10:BW13)</f>
        <v>0</v>
      </c>
      <c r="BX14" s="81">
        <f t="shared" ref="BX14" si="72">SUM(BX10:BX13)</f>
        <v>10250</v>
      </c>
      <c r="BY14" s="79"/>
      <c r="BZ14" s="79"/>
      <c r="CA14" s="79"/>
      <c r="CB14" s="79"/>
      <c r="CC14" s="79"/>
      <c r="CD14" s="79"/>
      <c r="CE14" s="82">
        <f>SUM(CE10:CE13)</f>
        <v>0</v>
      </c>
      <c r="CF14" s="82">
        <f>SUM(CF10:CF13)</f>
        <v>0</v>
      </c>
      <c r="CG14" s="81">
        <f>SUM(CG10:CG13)</f>
        <v>0</v>
      </c>
      <c r="CH14" s="81">
        <f>SUM(CH10:CH13)</f>
        <v>15000</v>
      </c>
      <c r="CI14" s="83"/>
      <c r="CJ14" s="24"/>
      <c r="CK14" s="81">
        <f t="shared" ref="CK14:CQ14" si="73">SUM(CK10:CK13)</f>
        <v>25250</v>
      </c>
      <c r="CL14" s="81">
        <f t="shared" si="73"/>
        <v>0</v>
      </c>
      <c r="CM14" s="81">
        <f t="shared" si="73"/>
        <v>0</v>
      </c>
      <c r="CN14" s="81">
        <f t="shared" si="73"/>
        <v>25250</v>
      </c>
      <c r="CO14" s="81">
        <f t="shared" si="73"/>
        <v>0</v>
      </c>
      <c r="CP14" s="81">
        <f t="shared" si="73"/>
        <v>0</v>
      </c>
      <c r="CQ14" s="81">
        <f t="shared" si="73"/>
        <v>-25250</v>
      </c>
      <c r="CR14" s="19">
        <f t="shared" si="1"/>
        <v>0</v>
      </c>
      <c r="CS14" s="84"/>
      <c r="CT14" s="85"/>
      <c r="CU14" s="85"/>
      <c r="CV14" s="86"/>
      <c r="CW14" s="87">
        <f>SUM(CW10:CW13)</f>
        <v>0</v>
      </c>
      <c r="CX14" s="85"/>
      <c r="CY14" s="85"/>
      <c r="CZ14" s="85"/>
      <c r="DA14" s="85"/>
      <c r="DB14" s="88">
        <f>SUM(DB10:DB13)</f>
        <v>300</v>
      </c>
      <c r="DC14" s="88">
        <f>SUM(DC10:DC13)</f>
        <v>2000</v>
      </c>
      <c r="DD14" s="88">
        <f>SUM(DD10:DD13)</f>
        <v>3600</v>
      </c>
      <c r="DE14" s="88">
        <f>SUM(DE10:DE13)</f>
        <v>400</v>
      </c>
      <c r="DF14" s="87">
        <f>SUM(DF10:DF13)</f>
        <v>6300</v>
      </c>
      <c r="DG14" s="85"/>
      <c r="DH14" s="85"/>
      <c r="DI14" s="85"/>
      <c r="DJ14" s="87">
        <f>SUM(DJ10:DJ13)</f>
        <v>0</v>
      </c>
      <c r="DK14" s="85"/>
      <c r="DL14" s="85"/>
      <c r="DM14" s="87">
        <f t="shared" ref="DM14" si="74">SUM(DM10:DM13)</f>
        <v>0</v>
      </c>
      <c r="DN14" s="87">
        <f t="shared" ref="DN14" si="75">SUM(DN10:DN13)</f>
        <v>0</v>
      </c>
      <c r="DO14" s="87">
        <f t="shared" ref="DO14" si="76">SUM(DO10:DO13)</f>
        <v>0</v>
      </c>
      <c r="DP14" s="87">
        <f t="shared" ref="DP14" si="77">SUM(DP10:DP13)</f>
        <v>0</v>
      </c>
      <c r="DQ14" s="87">
        <f t="shared" ref="DQ14" si="78">SUM(DQ10:DQ13)</f>
        <v>0</v>
      </c>
      <c r="DR14" s="87">
        <f t="shared" ref="DR14" si="79">SUM(DR10:DR13)</f>
        <v>6300</v>
      </c>
      <c r="DS14" s="85"/>
      <c r="DT14" s="85"/>
      <c r="DU14" s="85"/>
      <c r="DV14" s="85"/>
      <c r="DW14" s="85"/>
      <c r="DX14" s="85"/>
      <c r="DY14" s="88">
        <f>SUM(DY10:DY13)</f>
        <v>0</v>
      </c>
      <c r="DZ14" s="88">
        <f>SUM(DZ10:DZ13)</f>
        <v>0</v>
      </c>
      <c r="EA14" s="87">
        <f>SUM(EA10:EA13)</f>
        <v>0</v>
      </c>
      <c r="EB14" s="87">
        <f>SUM(EB10:EB13)</f>
        <v>0</v>
      </c>
      <c r="EC14" s="89"/>
      <c r="ED14" s="24"/>
      <c r="EE14" s="87">
        <f t="shared" ref="EE14:EK14" si="80">SUM(EE10:EE13)</f>
        <v>6300</v>
      </c>
      <c r="EF14" s="87">
        <f t="shared" si="80"/>
        <v>0</v>
      </c>
      <c r="EG14" s="87">
        <f t="shared" si="80"/>
        <v>0</v>
      </c>
      <c r="EH14" s="87">
        <f t="shared" si="80"/>
        <v>6300</v>
      </c>
      <c r="EI14" s="87">
        <f t="shared" si="80"/>
        <v>0</v>
      </c>
      <c r="EJ14" s="87">
        <f t="shared" si="80"/>
        <v>0</v>
      </c>
      <c r="EK14" s="87">
        <f t="shared" si="80"/>
        <v>-6300</v>
      </c>
      <c r="EL14" s="19">
        <f t="shared" si="2"/>
        <v>0</v>
      </c>
      <c r="EM14" s="90">
        <f t="shared" ref="EM14:ES14" si="81">SUM(EM10:EM13)</f>
        <v>0</v>
      </c>
      <c r="EN14" s="91">
        <f t="shared" si="81"/>
        <v>2775</v>
      </c>
      <c r="EO14" s="91">
        <f t="shared" si="81"/>
        <v>10250</v>
      </c>
      <c r="EP14" s="91">
        <f t="shared" si="81"/>
        <v>4500</v>
      </c>
      <c r="EQ14" s="91">
        <f t="shared" si="81"/>
        <v>1000</v>
      </c>
      <c r="ER14" s="90">
        <f t="shared" si="81"/>
        <v>18525</v>
      </c>
      <c r="ES14" s="90">
        <f t="shared" si="81"/>
        <v>0</v>
      </c>
      <c r="ET14" s="90">
        <f t="shared" ref="ET14" si="82">SUM(ET10:ET13)</f>
        <v>0</v>
      </c>
      <c r="EU14" s="90">
        <f t="shared" ref="EU14" si="83">SUM(EU10:EU13)</f>
        <v>0</v>
      </c>
      <c r="EV14" s="90">
        <f t="shared" ref="EV14" si="84">SUM(EV10:EV13)</f>
        <v>0</v>
      </c>
      <c r="EW14" s="90">
        <f t="shared" ref="EW14" si="85">SUM(EW10:EW13)</f>
        <v>0</v>
      </c>
      <c r="EX14" s="90">
        <f t="shared" ref="EX14" si="86">SUM(EX10:EX13)</f>
        <v>0</v>
      </c>
      <c r="EY14" s="90">
        <f t="shared" ref="EY14" si="87">SUM(EY10:EY13)</f>
        <v>18525</v>
      </c>
      <c r="EZ14" s="91"/>
      <c r="FA14" s="91"/>
      <c r="FB14" s="91">
        <f>SUM(FB10:FB13)</f>
        <v>0</v>
      </c>
      <c r="FC14" s="91">
        <f>SUM(FC10:FC13)</f>
        <v>0</v>
      </c>
      <c r="FD14" s="91">
        <f>SUM(FD10:FD13)</f>
        <v>0</v>
      </c>
      <c r="FE14" s="90">
        <f>SUM(FE10:FE13)</f>
        <v>0</v>
      </c>
      <c r="FF14" s="90">
        <f>SUM(FF10:FF13)</f>
        <v>15000</v>
      </c>
      <c r="FG14" s="92"/>
      <c r="FH14" s="90">
        <f t="shared" ref="FH14:FN14" si="88">SUM(FH10:FH13)</f>
        <v>33525</v>
      </c>
      <c r="FI14" s="90">
        <f t="shared" si="88"/>
        <v>0</v>
      </c>
      <c r="FJ14" s="90">
        <f t="shared" si="88"/>
        <v>0</v>
      </c>
      <c r="FK14" s="90">
        <f t="shared" si="88"/>
        <v>33525</v>
      </c>
      <c r="FL14" s="93">
        <f t="shared" si="88"/>
        <v>0</v>
      </c>
      <c r="FM14" s="93">
        <f t="shared" si="88"/>
        <v>0</v>
      </c>
      <c r="FN14" s="93">
        <f t="shared" si="88"/>
        <v>-33525</v>
      </c>
      <c r="FO14" s="19">
        <f t="shared" si="7"/>
        <v>0</v>
      </c>
      <c r="FP14" s="68">
        <f t="shared" si="21"/>
        <v>0</v>
      </c>
    </row>
    <row r="15" spans="1:177" ht="13.8" customHeight="1" outlineLevel="2" x14ac:dyDescent="0.3">
      <c r="B15" s="295"/>
      <c r="C15" s="297" t="s">
        <v>59</v>
      </c>
      <c r="D15" s="69" t="s">
        <v>53</v>
      </c>
      <c r="E15" s="51"/>
      <c r="F15" s="52"/>
      <c r="G15" s="52"/>
      <c r="H15" s="52"/>
      <c r="I15" s="53" t="str">
        <f>IF(E15&lt;&gt;0,((VLOOKUP(E15,'1. Standard_Cost'!$B$4:$D$8,2)+VLOOKUP(E15,'1. Standard_Cost'!$B$4:$D$8,3))*F15*G15),"0")</f>
        <v>0</v>
      </c>
      <c r="J15" s="54">
        <v>1</v>
      </c>
      <c r="K15" s="54">
        <v>2</v>
      </c>
      <c r="L15" s="54">
        <v>15</v>
      </c>
      <c r="M15" s="54">
        <v>1</v>
      </c>
      <c r="N15" s="55">
        <f>+J15*L15*'1. Standard_Cost'!$B$16</f>
        <v>225</v>
      </c>
      <c r="O15" s="55">
        <f>+J15*K15*L15*'1. Standard_Cost'!$C$16</f>
        <v>750</v>
      </c>
      <c r="P15" s="55">
        <f>+J15*L15*M15*'1. Standard_Cost'!$D$16</f>
        <v>900</v>
      </c>
      <c r="Q15" s="55">
        <f>+J15*K15*'1. Standard_Cost'!$E$16</f>
        <v>100</v>
      </c>
      <c r="R15" s="55">
        <f t="shared" ref="R15:R18" si="89">SUM(N15,O15,P15,Q15)</f>
        <v>1975</v>
      </c>
      <c r="S15" s="54"/>
      <c r="T15" s="54"/>
      <c r="U15" s="54"/>
      <c r="V15" s="55">
        <f>+S15*((U15*'1. Standard_Cost'!$B$20)+(T15*U15*'1. Standard_Cost'!$C$20))</f>
        <v>0</v>
      </c>
      <c r="W15" s="54">
        <v>5</v>
      </c>
      <c r="X15" s="54">
        <v>25</v>
      </c>
      <c r="Y15" s="55">
        <f>+W15*'1. Standard_Cost'!$B$24+X15*'1. Standard_Cost'!$C$24</f>
        <v>13750</v>
      </c>
      <c r="Z15" s="56"/>
      <c r="AA15" s="57"/>
      <c r="AB15" s="55">
        <f>+I15*'1. Standard_Cost'!$B$32</f>
        <v>0</v>
      </c>
      <c r="AC15" s="55">
        <f>SUM(AA15,AB15)</f>
        <v>0</v>
      </c>
      <c r="AD15" s="55">
        <f>SUM(R15,V15,Y15,Z15,AC15)</f>
        <v>15725</v>
      </c>
      <c r="AE15" s="54"/>
      <c r="AF15" s="54"/>
      <c r="AG15" s="54"/>
      <c r="AH15" s="53">
        <f>+AE15*'1. Standard_Cost'!$B$28</f>
        <v>0</v>
      </c>
      <c r="AI15" s="53">
        <f>+AF15*'1. Standard_Cost'!$C$28</f>
        <v>0</v>
      </c>
      <c r="AJ15" s="53">
        <f>+AG15*'1. Standard_Cost'!$D$28</f>
        <v>0</v>
      </c>
      <c r="AK15" s="58"/>
      <c r="AL15" s="58"/>
      <c r="AM15" s="55">
        <f>SUM(AH15,AI15,AJ15,AK15,AL15)</f>
        <v>0</v>
      </c>
      <c r="AN15" s="58"/>
      <c r="AO15" s="58"/>
      <c r="AQ15" s="55">
        <f>SUM((SUMIF(H15,"T",I15)),R15,V15,Y15,Z15,AM15,AN15)</f>
        <v>15725</v>
      </c>
      <c r="AR15" s="55">
        <f>SUMIF(H15,"P",I15)</f>
        <v>0</v>
      </c>
      <c r="AS15" s="55">
        <f>+AC15</f>
        <v>0</v>
      </c>
      <c r="AT15" s="55">
        <f>SUM(AQ15,AR15,AS15)</f>
        <v>15725</v>
      </c>
      <c r="AU15" s="59"/>
      <c r="AV15" s="59"/>
      <c r="AW15" s="60">
        <f>+AU15+AV15-AT15</f>
        <v>-15725</v>
      </c>
      <c r="AX15" s="19">
        <f t="shared" si="0"/>
        <v>0</v>
      </c>
      <c r="AY15" s="51"/>
      <c r="AZ15" s="52"/>
      <c r="BA15" s="52"/>
      <c r="BB15" s="52"/>
      <c r="BC15" s="61" t="str">
        <f>IF(AY15&lt;&gt;0,((VLOOKUP(AY15,'1. Standard_Cost'!$B$4:$D$8,2)+VLOOKUP(AY15,'1. Standard_Cost'!$B$4:$D$8,3))*AZ15*BA15),"0")</f>
        <v>0</v>
      </c>
      <c r="BD15" s="54"/>
      <c r="BE15" s="54"/>
      <c r="BF15" s="54"/>
      <c r="BG15" s="54"/>
      <c r="BH15" s="62">
        <f>+BD15*BF15*'1. Standard_Cost'!$B$16</f>
        <v>0</v>
      </c>
      <c r="BI15" s="62">
        <f>+BD15*BE15*BF15*'1. Standard_Cost'!$C$16</f>
        <v>0</v>
      </c>
      <c r="BJ15" s="62">
        <f>+BD15*BF15*BG15*'1. Standard_Cost'!$D$16</f>
        <v>0</v>
      </c>
      <c r="BK15" s="62">
        <f>+BD15*BE15*'1. Standard_Cost'!$E$16</f>
        <v>0</v>
      </c>
      <c r="BL15" s="62">
        <f>SUM(BH15,BI15,BJ15,BK15)</f>
        <v>0</v>
      </c>
      <c r="BM15" s="54"/>
      <c r="BN15" s="54"/>
      <c r="BO15" s="54"/>
      <c r="BP15" s="62">
        <f>+BM15*((BO15*'1. Standard_Cost'!$B$20)+(BN15*BO15*'1. Standard_Cost'!$C$20))</f>
        <v>0</v>
      </c>
      <c r="BQ15" s="54">
        <v>100</v>
      </c>
      <c r="BR15" s="54">
        <v>200</v>
      </c>
      <c r="BS15" s="62">
        <f>+BQ15*'1. Standard_Cost'!$B$24+BR15*'1. Standard_Cost'!$C$24</f>
        <v>170000</v>
      </c>
      <c r="BT15" s="56"/>
      <c r="BU15" s="57"/>
      <c r="BV15" s="62">
        <f>+BC15*'1. Standard_Cost'!$B$32</f>
        <v>0</v>
      </c>
      <c r="BW15" s="62">
        <f>SUM(BU15,BV15)</f>
        <v>0</v>
      </c>
      <c r="BX15" s="62">
        <f>SUM(BL15,BP15,BS15,BT15,BW15)</f>
        <v>170000</v>
      </c>
      <c r="BY15" s="54"/>
      <c r="BZ15" s="54"/>
      <c r="CA15" s="54"/>
      <c r="CB15" s="61">
        <f>+BY15*'1. Standard_Cost'!$B$28</f>
        <v>0</v>
      </c>
      <c r="CC15" s="61">
        <f>+BZ15*'1. Standard_Cost'!$C$28</f>
        <v>0</v>
      </c>
      <c r="CD15" s="61">
        <f>+CA15*'1. Standard_Cost'!$D$28</f>
        <v>0</v>
      </c>
      <c r="CE15" s="58"/>
      <c r="CF15" s="58"/>
      <c r="CG15" s="62">
        <f>SUM(CB15,CC15,CD15,CE15,CF15)</f>
        <v>0</v>
      </c>
      <c r="CH15" s="58">
        <v>5000</v>
      </c>
      <c r="CI15" s="58"/>
      <c r="CK15" s="62">
        <f>SUM((SUMIF(BB15,"T",BC15)),BL15,BP15,BS15,BT15,CG15,CH15)</f>
        <v>175000</v>
      </c>
      <c r="CL15" s="62">
        <f>SUMIF(BB15,"P",BC15)</f>
        <v>0</v>
      </c>
      <c r="CM15" s="62">
        <f>+BW15</f>
        <v>0</v>
      </c>
      <c r="CN15" s="62">
        <f>SUM(CK15,CL15,CM15)</f>
        <v>175000</v>
      </c>
      <c r="CO15" s="59"/>
      <c r="CP15" s="59"/>
      <c r="CQ15" s="63">
        <f>+CO15+CP15-CN15</f>
        <v>-175000</v>
      </c>
      <c r="CR15" s="19">
        <f t="shared" si="1"/>
        <v>0</v>
      </c>
      <c r="CS15" s="51"/>
      <c r="CT15" s="52"/>
      <c r="CU15" s="52"/>
      <c r="CV15" s="52"/>
      <c r="CW15" s="64" t="str">
        <f>IF(CS15&lt;&gt;0,((VLOOKUP(CS15,'1. Standard_Cost'!$B$4:$D$8,2)+VLOOKUP(CS15,'1. Standard_Cost'!$B$4:$D$8,3))*CT15*CU15),"0")</f>
        <v>0</v>
      </c>
      <c r="CX15" s="54"/>
      <c r="CY15" s="54"/>
      <c r="CZ15" s="54"/>
      <c r="DA15" s="54"/>
      <c r="DB15" s="65">
        <f>+CX15*CZ15*'1. Standard_Cost'!$B$16</f>
        <v>0</v>
      </c>
      <c r="DC15" s="65">
        <f>+CX15*CY15*CZ15*'1. Standard_Cost'!$C$16</f>
        <v>0</v>
      </c>
      <c r="DD15" s="65">
        <f>+CX15*CZ15*DA15*'1. Standard_Cost'!$D$16</f>
        <v>0</v>
      </c>
      <c r="DE15" s="65">
        <f>+CX15*CY15*'1. Standard_Cost'!$E$16</f>
        <v>0</v>
      </c>
      <c r="DF15" s="65">
        <f>SUM(DB15,DC15,DD15,DE15)</f>
        <v>0</v>
      </c>
      <c r="DG15" s="54"/>
      <c r="DH15" s="54"/>
      <c r="DI15" s="54"/>
      <c r="DJ15" s="65">
        <f>+DG15*((DI15*'1. Standard_Cost'!$B$20)+(DH15*DI15*'1. Standard_Cost'!$C$20))</f>
        <v>0</v>
      </c>
      <c r="DK15" s="54"/>
      <c r="DL15" s="54"/>
      <c r="DM15" s="65">
        <f>+DK15*'1. Standard_Cost'!$B$24+DL15*'1. Standard_Cost'!$C$24</f>
        <v>0</v>
      </c>
      <c r="DN15" s="56"/>
      <c r="DO15" s="57"/>
      <c r="DP15" s="65">
        <f>+CW15*'1. Standard_Cost'!$B$32</f>
        <v>0</v>
      </c>
      <c r="DQ15" s="65">
        <f>SUM(DO15,DP15)</f>
        <v>0</v>
      </c>
      <c r="DR15" s="65">
        <f>SUM(DF15,DJ15,DM15,DN15,DQ15)</f>
        <v>0</v>
      </c>
      <c r="DS15" s="54"/>
      <c r="DT15" s="54"/>
      <c r="DU15" s="54"/>
      <c r="DV15" s="64">
        <f>+DS15*'1. Standard_Cost'!$B$28</f>
        <v>0</v>
      </c>
      <c r="DW15" s="64">
        <f>+DT15*'1. Standard_Cost'!$C$28</f>
        <v>0</v>
      </c>
      <c r="DX15" s="64">
        <f>+DU15*'1. Standard_Cost'!$D$28</f>
        <v>0</v>
      </c>
      <c r="DY15" s="58"/>
      <c r="DZ15" s="58"/>
      <c r="EA15" s="65">
        <f>SUM(DV15,DW15,DX15,DY15,DZ15)</f>
        <v>0</v>
      </c>
      <c r="EB15" s="58"/>
      <c r="EC15" s="58"/>
      <c r="EE15" s="65">
        <f>SUM((SUMIF(CV15,"T",CW15)),DF15,DJ15,DM15,DN15,EA15,EB15)</f>
        <v>0</v>
      </c>
      <c r="EF15" s="65">
        <f>SUMIF(CV15,"P",CW15)</f>
        <v>0</v>
      </c>
      <c r="EG15" s="65">
        <f>+DQ15</f>
        <v>0</v>
      </c>
      <c r="EH15" s="65">
        <f>SUM(EE15,EF15,EG15)</f>
        <v>0</v>
      </c>
      <c r="EI15" s="59"/>
      <c r="EJ15" s="59"/>
      <c r="EK15" s="63">
        <f>+EI15+EJ15-EH15</f>
        <v>0</v>
      </c>
      <c r="EL15" s="19">
        <f t="shared" si="2"/>
        <v>0</v>
      </c>
      <c r="EM15" s="66">
        <f>SUM(I15,BC15,CW15)</f>
        <v>0</v>
      </c>
      <c r="EN15" s="66">
        <f t="shared" ref="EN15:ER18" si="90">SUM(N15,BH15,DB15)</f>
        <v>225</v>
      </c>
      <c r="EO15" s="66">
        <f t="shared" si="90"/>
        <v>750</v>
      </c>
      <c r="EP15" s="66">
        <f t="shared" si="90"/>
        <v>900</v>
      </c>
      <c r="EQ15" s="66">
        <f t="shared" si="90"/>
        <v>100</v>
      </c>
      <c r="ER15" s="66">
        <f t="shared" si="90"/>
        <v>1975</v>
      </c>
      <c r="ES15" s="66">
        <f>SUM(V15,BP15,DJ15)</f>
        <v>0</v>
      </c>
      <c r="ET15" s="66">
        <f t="shared" ref="ET15:EW18" si="91">SUM(Y15,BS15,DM15)</f>
        <v>183750</v>
      </c>
      <c r="EU15" s="66">
        <f t="shared" si="91"/>
        <v>0</v>
      </c>
      <c r="EV15" s="66">
        <f t="shared" si="91"/>
        <v>0</v>
      </c>
      <c r="EW15" s="66">
        <f t="shared" si="91"/>
        <v>0</v>
      </c>
      <c r="EX15" s="66">
        <f>SUM(AG15,CA15,DU15)</f>
        <v>0</v>
      </c>
      <c r="EY15" s="66">
        <f>SUM(AD15,BX15,DR15)</f>
        <v>185725</v>
      </c>
      <c r="EZ15" s="66">
        <f t="shared" ref="EZ15:FF18" si="92">SUM(AH15,CB15,DV15)</f>
        <v>0</v>
      </c>
      <c r="FA15" s="66">
        <f t="shared" si="92"/>
        <v>0</v>
      </c>
      <c r="FB15" s="66">
        <f t="shared" si="92"/>
        <v>0</v>
      </c>
      <c r="FC15" s="66">
        <f t="shared" si="92"/>
        <v>0</v>
      </c>
      <c r="FD15" s="66">
        <f t="shared" si="92"/>
        <v>0</v>
      </c>
      <c r="FE15" s="66">
        <f t="shared" si="92"/>
        <v>0</v>
      </c>
      <c r="FF15" s="66">
        <f t="shared" si="92"/>
        <v>5000</v>
      </c>
      <c r="FG15" s="67"/>
      <c r="FH15" s="66">
        <f t="shared" ref="FH15:FN18" si="93">SUM(AQ15,CK15,EE15)</f>
        <v>190725</v>
      </c>
      <c r="FI15" s="66">
        <f t="shared" si="93"/>
        <v>0</v>
      </c>
      <c r="FJ15" s="66">
        <f t="shared" si="93"/>
        <v>0</v>
      </c>
      <c r="FK15" s="66">
        <f t="shared" si="93"/>
        <v>190725</v>
      </c>
      <c r="FL15" s="66">
        <f t="shared" si="93"/>
        <v>0</v>
      </c>
      <c r="FM15" s="66">
        <f t="shared" si="93"/>
        <v>0</v>
      </c>
      <c r="FN15" s="267">
        <f t="shared" si="93"/>
        <v>-190725</v>
      </c>
      <c r="FO15" s="19">
        <f t="shared" si="7"/>
        <v>0</v>
      </c>
      <c r="FP15" s="68">
        <f t="shared" si="21"/>
        <v>0</v>
      </c>
    </row>
    <row r="16" spans="1:177" ht="13.8" customHeight="1" outlineLevel="2" x14ac:dyDescent="0.3">
      <c r="B16" s="295"/>
      <c r="C16" s="297"/>
      <c r="D16" s="69" t="s">
        <v>54</v>
      </c>
      <c r="E16" s="51"/>
      <c r="F16" s="52"/>
      <c r="G16" s="52"/>
      <c r="H16" s="52"/>
      <c r="I16" s="53" t="str">
        <f>IF(E16&lt;&gt;0,((VLOOKUP(E16,'1. Standard_Cost'!$B$4:$D$8,2)+VLOOKUP(E16,'1. Standard_Cost'!$B$4:$D$8,3))*F16*G16),"0")</f>
        <v>0</v>
      </c>
      <c r="J16" s="54">
        <v>1</v>
      </c>
      <c r="K16" s="54">
        <v>2</v>
      </c>
      <c r="L16" s="54">
        <v>7</v>
      </c>
      <c r="M16" s="54">
        <v>1</v>
      </c>
      <c r="N16" s="55">
        <f>+J16*L16*'1. Standard_Cost'!$B$16</f>
        <v>105</v>
      </c>
      <c r="O16" s="55">
        <f>+J16*K16*L16*'1. Standard_Cost'!$C$16</f>
        <v>350</v>
      </c>
      <c r="P16" s="55">
        <f>+J16*L16*M16*'1. Standard_Cost'!$D$16</f>
        <v>420</v>
      </c>
      <c r="Q16" s="55">
        <f>+J16*K16*'1. Standard_Cost'!$E$16</f>
        <v>100</v>
      </c>
      <c r="R16" s="55">
        <f t="shared" si="89"/>
        <v>975</v>
      </c>
      <c r="S16" s="54"/>
      <c r="T16" s="54"/>
      <c r="U16" s="54"/>
      <c r="V16" s="55">
        <f>+S16*((U16*'1. Standard_Cost'!$B$20)+(T16*U16*'1. Standard_Cost'!$C$20))</f>
        <v>0</v>
      </c>
      <c r="W16" s="54">
        <v>5</v>
      </c>
      <c r="X16" s="54">
        <v>25</v>
      </c>
      <c r="Y16" s="55">
        <f>+W16*'1. Standard_Cost'!$B$24+X16*'1. Standard_Cost'!$C$24</f>
        <v>13750</v>
      </c>
      <c r="Z16" s="56"/>
      <c r="AA16" s="57"/>
      <c r="AB16" s="55">
        <f>+I16*'1. Standard_Cost'!$B$32</f>
        <v>0</v>
      </c>
      <c r="AC16" s="55">
        <f t="shared" ref="AC16:AC18" si="94">SUM(AA16,AB16)</f>
        <v>0</v>
      </c>
      <c r="AD16" s="55">
        <f t="shared" ref="AD16:AD18" si="95">SUM(R16,V16,Y16,Z16,AC16)</f>
        <v>14725</v>
      </c>
      <c r="AE16" s="54"/>
      <c r="AF16" s="54"/>
      <c r="AG16" s="54">
        <v>1</v>
      </c>
      <c r="AH16" s="53">
        <f>+AE16*'1. Standard_Cost'!$B$28</f>
        <v>0</v>
      </c>
      <c r="AI16" s="53">
        <f>+AF16*'1. Standard_Cost'!$C$28</f>
        <v>0</v>
      </c>
      <c r="AJ16" s="53">
        <f>+AG16*'1. Standard_Cost'!$D$28</f>
        <v>15000</v>
      </c>
      <c r="AK16" s="58"/>
      <c r="AL16" s="58"/>
      <c r="AM16" s="55">
        <f>SUM(AH16,AI16,AJ16,AK16,AL16)</f>
        <v>15000</v>
      </c>
      <c r="AN16" s="58"/>
      <c r="AO16" s="58"/>
      <c r="AQ16" s="55">
        <f>SUM((SUMIF(H16,"T",I16)),R16,V16,Y16,Z16,AM16,AN16)</f>
        <v>29725</v>
      </c>
      <c r="AR16" s="55">
        <f>SUMIF(H16,"P",I16)</f>
        <v>0</v>
      </c>
      <c r="AS16" s="55">
        <f>+AC16</f>
        <v>0</v>
      </c>
      <c r="AT16" s="55">
        <f t="shared" ref="AT16:AT18" si="96">SUM(AQ16,AR16,AS16)</f>
        <v>29725</v>
      </c>
      <c r="AU16" s="59"/>
      <c r="AV16" s="59">
        <v>0</v>
      </c>
      <c r="AW16" s="60">
        <f>+AU16+AV16-AT16</f>
        <v>-29725</v>
      </c>
      <c r="AX16" s="19">
        <f t="shared" si="0"/>
        <v>0</v>
      </c>
      <c r="AY16" s="51"/>
      <c r="AZ16" s="52"/>
      <c r="BA16" s="52"/>
      <c r="BB16" s="52"/>
      <c r="BC16" s="61" t="str">
        <f>IF(AY16&lt;&gt;0,((VLOOKUP(AY16,'1. Standard_Cost'!$B$4:$D$8,2)+VLOOKUP(AY16,'1. Standard_Cost'!$B$4:$D$8,3))*AZ16*BA16),"0")</f>
        <v>0</v>
      </c>
      <c r="BD16" s="54"/>
      <c r="BE16" s="54"/>
      <c r="BF16" s="54"/>
      <c r="BG16" s="54"/>
      <c r="BH16" s="62">
        <f>+BD16*BF16*'1. Standard_Cost'!$B$16</f>
        <v>0</v>
      </c>
      <c r="BI16" s="62">
        <f>+BD16*BE16*BF16*'1. Standard_Cost'!$C$16</f>
        <v>0</v>
      </c>
      <c r="BJ16" s="62">
        <f>+BD16*BF16*BG16*'1. Standard_Cost'!$D$16</f>
        <v>0</v>
      </c>
      <c r="BK16" s="62">
        <f>+BD16*BE16*'1. Standard_Cost'!$E$16</f>
        <v>0</v>
      </c>
      <c r="BL16" s="62">
        <f t="shared" ref="BL16:BL18" si="97">SUM(BH16,BI16,BJ16,BK16)</f>
        <v>0</v>
      </c>
      <c r="BM16" s="54"/>
      <c r="BN16" s="54"/>
      <c r="BO16" s="54"/>
      <c r="BP16" s="62">
        <f>+BM16*((BO16*'1. Standard_Cost'!$B$20)+(BN16*BO16*'1. Standard_Cost'!$C$20))</f>
        <v>0</v>
      </c>
      <c r="BQ16" s="54"/>
      <c r="BR16" s="54"/>
      <c r="BS16" s="62">
        <f>+BQ16*'1. Standard_Cost'!$B$24+BR16*'1. Standard_Cost'!$C$24</f>
        <v>0</v>
      </c>
      <c r="BT16" s="56"/>
      <c r="BU16" s="57"/>
      <c r="BV16" s="62">
        <f>+BC16*'1. Standard_Cost'!$B$32</f>
        <v>0</v>
      </c>
      <c r="BW16" s="62">
        <f t="shared" ref="BW16:BW18" si="98">SUM(BU16,BV16)</f>
        <v>0</v>
      </c>
      <c r="BX16" s="62">
        <f t="shared" ref="BX16:BX18" si="99">SUM(BL16,BP16,BS16,BT16,BW16)</f>
        <v>0</v>
      </c>
      <c r="BY16" s="54"/>
      <c r="BZ16" s="54">
        <v>2</v>
      </c>
      <c r="CA16" s="54"/>
      <c r="CB16" s="61">
        <f>+BY16*'1. Standard_Cost'!$B$28</f>
        <v>0</v>
      </c>
      <c r="CC16" s="61">
        <f>+BZ16*'1. Standard_Cost'!$C$28</f>
        <v>400</v>
      </c>
      <c r="CD16" s="61">
        <f>+CA16*'1. Standard_Cost'!$D$28</f>
        <v>0</v>
      </c>
      <c r="CE16" s="58"/>
      <c r="CF16" s="58"/>
      <c r="CG16" s="62">
        <f>SUM(CB16,CC16,CD16,CE16,CF16)</f>
        <v>400</v>
      </c>
      <c r="CH16" s="58">
        <v>5000</v>
      </c>
      <c r="CI16" s="58"/>
      <c r="CK16" s="62">
        <f>SUM((SUMIF(BB16,"T",BC16)),BL16,BP16,BS16,BT16,CG16,CH16)</f>
        <v>5400</v>
      </c>
      <c r="CL16" s="62">
        <f>SUMIF(BB16,"P",BC16)</f>
        <v>0</v>
      </c>
      <c r="CM16" s="62">
        <f>+BW16</f>
        <v>0</v>
      </c>
      <c r="CN16" s="62">
        <f t="shared" ref="CN16:CN18" si="100">SUM(CK16,CL16,CM16)</f>
        <v>5400</v>
      </c>
      <c r="CO16" s="59"/>
      <c r="CP16" s="59">
        <v>0</v>
      </c>
      <c r="CQ16" s="63">
        <f>+CO16+CP16-CN16</f>
        <v>-5400</v>
      </c>
      <c r="CR16" s="19">
        <f t="shared" si="1"/>
        <v>0</v>
      </c>
      <c r="CS16" s="51"/>
      <c r="CT16" s="52"/>
      <c r="CU16" s="52"/>
      <c r="CV16" s="52"/>
      <c r="CW16" s="64" t="str">
        <f>IF(CS16&lt;&gt;0,((VLOOKUP(CS16,'1. Standard_Cost'!$B$4:$D$8,2)+VLOOKUP(CS16,'1. Standard_Cost'!$B$4:$D$8,3))*CT16*CU16),"0")</f>
        <v>0</v>
      </c>
      <c r="CX16" s="54"/>
      <c r="CY16" s="54"/>
      <c r="CZ16" s="54"/>
      <c r="DA16" s="54"/>
      <c r="DB16" s="65">
        <f>+CX16*CZ16*'1. Standard_Cost'!$B$16</f>
        <v>0</v>
      </c>
      <c r="DC16" s="65">
        <f>+CX16*CY16*CZ16*'1. Standard_Cost'!$C$16</f>
        <v>0</v>
      </c>
      <c r="DD16" s="65">
        <f>+CX16*CZ16*DA16*'1. Standard_Cost'!$D$16</f>
        <v>0</v>
      </c>
      <c r="DE16" s="65">
        <f>+CX16*CY16*'1. Standard_Cost'!$E$16</f>
        <v>0</v>
      </c>
      <c r="DF16" s="65">
        <f t="shared" ref="DF16:DF18" si="101">SUM(DB16,DC16,DD16,DE16)</f>
        <v>0</v>
      </c>
      <c r="DG16" s="54"/>
      <c r="DH16" s="54"/>
      <c r="DI16" s="54"/>
      <c r="DJ16" s="65">
        <f>+DG16*((DI16*'1. Standard_Cost'!$B$20)+(DH16*DI16*'1. Standard_Cost'!$C$20))</f>
        <v>0</v>
      </c>
      <c r="DK16" s="54"/>
      <c r="DL16" s="54"/>
      <c r="DM16" s="65">
        <f>+DK16*'1. Standard_Cost'!$B$24+DL16*'1. Standard_Cost'!$C$24</f>
        <v>0</v>
      </c>
      <c r="DN16" s="56"/>
      <c r="DO16" s="57"/>
      <c r="DP16" s="65">
        <f>+CW16*'1. Standard_Cost'!$B$32</f>
        <v>0</v>
      </c>
      <c r="DQ16" s="65">
        <f t="shared" ref="DQ16:DQ18" si="102">SUM(DO16,DP16)</f>
        <v>0</v>
      </c>
      <c r="DR16" s="65">
        <f t="shared" ref="DR16:DR18" si="103">SUM(DF16,DJ16,DM16,DN16,DQ16)</f>
        <v>0</v>
      </c>
      <c r="DS16" s="54"/>
      <c r="DT16" s="54">
        <v>2</v>
      </c>
      <c r="DU16" s="54"/>
      <c r="DV16" s="64">
        <f>+DS16*'1. Standard_Cost'!$B$28</f>
        <v>0</v>
      </c>
      <c r="DW16" s="64">
        <f>+DT16*'1. Standard_Cost'!$C$28</f>
        <v>400</v>
      </c>
      <c r="DX16" s="64">
        <f>+DU16*'1. Standard_Cost'!$D$28</f>
        <v>0</v>
      </c>
      <c r="DY16" s="58"/>
      <c r="DZ16" s="58"/>
      <c r="EA16" s="65">
        <f>SUM(DV16,DW16,DX16,DY16,DZ16)</f>
        <v>400</v>
      </c>
      <c r="EB16" s="58"/>
      <c r="EC16" s="58"/>
      <c r="EE16" s="65">
        <f>SUM((SUMIF(CV16,"T",CW16)),DF16,DJ16,DM16,DN16,EA16,EB16)</f>
        <v>400</v>
      </c>
      <c r="EF16" s="65">
        <f>SUMIF(CV16,"P",CW16)</f>
        <v>0</v>
      </c>
      <c r="EG16" s="65">
        <f t="shared" ref="EG16:EG18" si="104">+DQ16</f>
        <v>0</v>
      </c>
      <c r="EH16" s="65">
        <f t="shared" ref="EH16:EH18" si="105">SUM(EE16,EF16,EG16)</f>
        <v>400</v>
      </c>
      <c r="EI16" s="59"/>
      <c r="EJ16" s="59">
        <v>0</v>
      </c>
      <c r="EK16" s="63">
        <f>+EI16+EJ16-EH16</f>
        <v>-400</v>
      </c>
      <c r="EL16" s="19">
        <f t="shared" si="2"/>
        <v>0</v>
      </c>
      <c r="EM16" s="66">
        <f>SUM(I16,BC16,CW16)</f>
        <v>0</v>
      </c>
      <c r="EN16" s="66">
        <f t="shared" si="90"/>
        <v>105</v>
      </c>
      <c r="EO16" s="66">
        <f t="shared" si="90"/>
        <v>350</v>
      </c>
      <c r="EP16" s="66">
        <f t="shared" si="90"/>
        <v>420</v>
      </c>
      <c r="EQ16" s="66">
        <f t="shared" si="90"/>
        <v>100</v>
      </c>
      <c r="ER16" s="66">
        <f t="shared" si="90"/>
        <v>975</v>
      </c>
      <c r="ES16" s="66">
        <f>SUM(V16,BP16,DJ16)</f>
        <v>0</v>
      </c>
      <c r="ET16" s="66">
        <f t="shared" si="91"/>
        <v>13750</v>
      </c>
      <c r="EU16" s="66">
        <f t="shared" si="91"/>
        <v>0</v>
      </c>
      <c r="EV16" s="66">
        <f t="shared" si="91"/>
        <v>0</v>
      </c>
      <c r="EW16" s="66">
        <f t="shared" si="91"/>
        <v>0</v>
      </c>
      <c r="EX16" s="66">
        <f>SUM(AG16,CA16,DU16)</f>
        <v>1</v>
      </c>
      <c r="EY16" s="66">
        <f>SUM(AD16,BX16,DR16)</f>
        <v>14725</v>
      </c>
      <c r="EZ16" s="66">
        <f t="shared" si="92"/>
        <v>0</v>
      </c>
      <c r="FA16" s="66">
        <f t="shared" si="92"/>
        <v>800</v>
      </c>
      <c r="FB16" s="66">
        <f t="shared" si="92"/>
        <v>15000</v>
      </c>
      <c r="FC16" s="66">
        <f t="shared" si="92"/>
        <v>0</v>
      </c>
      <c r="FD16" s="66">
        <f t="shared" si="92"/>
        <v>0</v>
      </c>
      <c r="FE16" s="66">
        <f t="shared" si="92"/>
        <v>15800</v>
      </c>
      <c r="FF16" s="66">
        <f t="shared" si="92"/>
        <v>5000</v>
      </c>
      <c r="FG16" s="67"/>
      <c r="FH16" s="66">
        <f t="shared" si="93"/>
        <v>35525</v>
      </c>
      <c r="FI16" s="66">
        <f t="shared" si="93"/>
        <v>0</v>
      </c>
      <c r="FJ16" s="66">
        <f t="shared" si="93"/>
        <v>0</v>
      </c>
      <c r="FK16" s="66">
        <f t="shared" si="93"/>
        <v>35525</v>
      </c>
      <c r="FL16" s="66">
        <f t="shared" si="93"/>
        <v>0</v>
      </c>
      <c r="FM16" s="66">
        <f t="shared" si="93"/>
        <v>0</v>
      </c>
      <c r="FN16" s="267">
        <f t="shared" si="93"/>
        <v>-35525</v>
      </c>
      <c r="FO16" s="19">
        <f t="shared" si="7"/>
        <v>0</v>
      </c>
      <c r="FP16" s="68">
        <f t="shared" si="21"/>
        <v>0</v>
      </c>
    </row>
    <row r="17" spans="2:172" ht="13.8" customHeight="1" outlineLevel="2" x14ac:dyDescent="0.3">
      <c r="B17" s="295"/>
      <c r="C17" s="297"/>
      <c r="D17" s="69" t="s">
        <v>55</v>
      </c>
      <c r="E17" s="51"/>
      <c r="F17" s="52"/>
      <c r="G17" s="52"/>
      <c r="H17" s="52"/>
      <c r="I17" s="53" t="str">
        <f>IF(E17&lt;&gt;0,((VLOOKUP(E17,'1. Standard_Cost'!$B$4:$D$8,2)+VLOOKUP(E17,'1. Standard_Cost'!$B$4:$D$8,3))*F17*G17),"0")</f>
        <v>0</v>
      </c>
      <c r="J17" s="54">
        <v>1</v>
      </c>
      <c r="K17" s="54">
        <v>2</v>
      </c>
      <c r="L17" s="54">
        <v>15</v>
      </c>
      <c r="M17" s="54">
        <v>1</v>
      </c>
      <c r="N17" s="55">
        <f>+J17*L17*'1. Standard_Cost'!$B$16</f>
        <v>225</v>
      </c>
      <c r="O17" s="55">
        <f>+J17*K17*L17*'1. Standard_Cost'!$C$16</f>
        <v>750</v>
      </c>
      <c r="P17" s="55">
        <f>+J17*L17*M17*'1. Standard_Cost'!$D$16</f>
        <v>900</v>
      </c>
      <c r="Q17" s="55">
        <f>+J17*K17*'1. Standard_Cost'!$E$16</f>
        <v>100</v>
      </c>
      <c r="R17" s="55">
        <f t="shared" si="89"/>
        <v>1975</v>
      </c>
      <c r="S17" s="54"/>
      <c r="T17" s="54"/>
      <c r="U17" s="54"/>
      <c r="V17" s="55">
        <f>+S17*((U17*'1. Standard_Cost'!$B$20)+(T17*U17*'1. Standard_Cost'!$C$20))</f>
        <v>0</v>
      </c>
      <c r="W17" s="54"/>
      <c r="X17" s="54"/>
      <c r="Y17" s="55">
        <f>+W17*'1. Standard_Cost'!$B$24+X17*'1. Standard_Cost'!$C$24</f>
        <v>0</v>
      </c>
      <c r="Z17" s="56"/>
      <c r="AA17" s="57"/>
      <c r="AB17" s="55">
        <f>+I17*'1. Standard_Cost'!$B$32</f>
        <v>0</v>
      </c>
      <c r="AC17" s="55">
        <f t="shared" si="94"/>
        <v>0</v>
      </c>
      <c r="AD17" s="55">
        <f t="shared" si="95"/>
        <v>1975</v>
      </c>
      <c r="AE17" s="54">
        <v>50</v>
      </c>
      <c r="AF17" s="54">
        <v>5</v>
      </c>
      <c r="AG17" s="54"/>
      <c r="AH17" s="53">
        <f>+AE17*'1. Standard_Cost'!$B$28</f>
        <v>50000</v>
      </c>
      <c r="AI17" s="53">
        <f>+AF17*'1. Standard_Cost'!$C$28</f>
        <v>1000</v>
      </c>
      <c r="AJ17" s="53">
        <f>+AG17*'1. Standard_Cost'!$D$28</f>
        <v>0</v>
      </c>
      <c r="AK17" s="58"/>
      <c r="AL17" s="58"/>
      <c r="AM17" s="55">
        <f>SUM(AH17,AI17,AJ17,AK17,AL17)</f>
        <v>51000</v>
      </c>
      <c r="AN17" s="58"/>
      <c r="AO17" s="58"/>
      <c r="AQ17" s="55">
        <f>SUM((SUMIF(H17,"T",I17)),R17,V17,Y17,Z17,AM17,AN17)</f>
        <v>52975</v>
      </c>
      <c r="AR17" s="55">
        <f>SUMIF(H17,"P",I17)</f>
        <v>0</v>
      </c>
      <c r="AS17" s="55">
        <f>+AC17</f>
        <v>0</v>
      </c>
      <c r="AT17" s="55">
        <f t="shared" si="96"/>
        <v>52975</v>
      </c>
      <c r="AU17" s="59"/>
      <c r="AV17" s="59"/>
      <c r="AW17" s="60">
        <f>+AU17+AV17-AT17</f>
        <v>-52975</v>
      </c>
      <c r="AX17" s="19">
        <f t="shared" si="0"/>
        <v>0</v>
      </c>
      <c r="AY17" s="51"/>
      <c r="AZ17" s="52"/>
      <c r="BA17" s="52"/>
      <c r="BB17" s="52"/>
      <c r="BC17" s="61" t="str">
        <f>IF(AY17&lt;&gt;0,((VLOOKUP(AY17,'1. Standard_Cost'!$B$4:$D$8,2)+VLOOKUP(AY17,'1. Standard_Cost'!$B$4:$D$8,3))*AZ17*BA17),"0")</f>
        <v>0</v>
      </c>
      <c r="BD17" s="54"/>
      <c r="BE17" s="54"/>
      <c r="BF17" s="54"/>
      <c r="BG17" s="54"/>
      <c r="BH17" s="62">
        <f>+BD17*BF17*'1. Standard_Cost'!$B$16</f>
        <v>0</v>
      </c>
      <c r="BI17" s="62">
        <f>+BD17*BE17*BF17*'1. Standard_Cost'!$C$16</f>
        <v>0</v>
      </c>
      <c r="BJ17" s="62">
        <f>+BD17*BF17*BG17*'1. Standard_Cost'!$D$16</f>
        <v>0</v>
      </c>
      <c r="BK17" s="62">
        <f>+BD17*BE17*'1. Standard_Cost'!$E$16</f>
        <v>0</v>
      </c>
      <c r="BL17" s="62">
        <f t="shared" si="97"/>
        <v>0</v>
      </c>
      <c r="BM17" s="54"/>
      <c r="BN17" s="54"/>
      <c r="BO17" s="54"/>
      <c r="BP17" s="62">
        <f>+BM17*((BO17*'1. Standard_Cost'!$B$20)+(BN17*BO17*'1. Standard_Cost'!$C$20))</f>
        <v>0</v>
      </c>
      <c r="BQ17" s="54"/>
      <c r="BR17" s="54"/>
      <c r="BS17" s="62">
        <f>+BQ17*'1. Standard_Cost'!$B$24+BR17*'1. Standard_Cost'!$C$24</f>
        <v>0</v>
      </c>
      <c r="BT17" s="56"/>
      <c r="BU17" s="57"/>
      <c r="BV17" s="62">
        <f>+BC17*'1. Standard_Cost'!$B$32</f>
        <v>0</v>
      </c>
      <c r="BW17" s="62">
        <f t="shared" si="98"/>
        <v>0</v>
      </c>
      <c r="BX17" s="62">
        <f t="shared" si="99"/>
        <v>0</v>
      </c>
      <c r="BY17" s="54"/>
      <c r="BZ17" s="54"/>
      <c r="CA17" s="54"/>
      <c r="CB17" s="61">
        <f>+BY17*'1. Standard_Cost'!$B$28</f>
        <v>0</v>
      </c>
      <c r="CC17" s="61">
        <f>+BZ17*'1. Standard_Cost'!$C$28</f>
        <v>0</v>
      </c>
      <c r="CD17" s="61">
        <f>+CA17*'1. Standard_Cost'!$D$28</f>
        <v>0</v>
      </c>
      <c r="CE17" s="58">
        <v>30000</v>
      </c>
      <c r="CF17" s="58"/>
      <c r="CG17" s="62">
        <f>SUM(CB17,CC17,CD17,CE17,CF17)</f>
        <v>30000</v>
      </c>
      <c r="CH17" s="58">
        <v>5000</v>
      </c>
      <c r="CI17" s="58"/>
      <c r="CK17" s="62">
        <f>SUM((SUMIF(BB17,"T",BC17)),BL17,BP17,BS17,BT17,CG17,CH17)</f>
        <v>35000</v>
      </c>
      <c r="CL17" s="62">
        <f>SUMIF(BB17,"P",BC17)</f>
        <v>0</v>
      </c>
      <c r="CM17" s="62">
        <f>+BW17</f>
        <v>0</v>
      </c>
      <c r="CN17" s="62">
        <f t="shared" si="100"/>
        <v>35000</v>
      </c>
      <c r="CO17" s="59"/>
      <c r="CP17" s="59"/>
      <c r="CQ17" s="63">
        <f>+CO17+CP17-CN17</f>
        <v>-35000</v>
      </c>
      <c r="CR17" s="19">
        <f t="shared" si="1"/>
        <v>0</v>
      </c>
      <c r="CS17" s="51"/>
      <c r="CT17" s="52"/>
      <c r="CU17" s="52"/>
      <c r="CV17" s="52"/>
      <c r="CW17" s="64" t="str">
        <f>IF(CS17&lt;&gt;0,((VLOOKUP(CS17,'1. Standard_Cost'!$B$4:$D$8,2)+VLOOKUP(CS17,'1. Standard_Cost'!$B$4:$D$8,3))*CT17*CU17),"0")</f>
        <v>0</v>
      </c>
      <c r="CX17" s="54"/>
      <c r="CY17" s="54"/>
      <c r="CZ17" s="54"/>
      <c r="DA17" s="54"/>
      <c r="DB17" s="65">
        <f>+CX17*CZ17*'1. Standard_Cost'!$B$16</f>
        <v>0</v>
      </c>
      <c r="DC17" s="65">
        <f>+CX17*CY17*CZ17*'1. Standard_Cost'!$C$16</f>
        <v>0</v>
      </c>
      <c r="DD17" s="65">
        <f>+CX17*CZ17*DA17*'1. Standard_Cost'!$D$16</f>
        <v>0</v>
      </c>
      <c r="DE17" s="65">
        <f>+CX17*CY17*'1. Standard_Cost'!$E$16</f>
        <v>0</v>
      </c>
      <c r="DF17" s="65">
        <f t="shared" si="101"/>
        <v>0</v>
      </c>
      <c r="DG17" s="54"/>
      <c r="DH17" s="54"/>
      <c r="DI17" s="54"/>
      <c r="DJ17" s="65">
        <f>+DG17*((DI17*'1. Standard_Cost'!$B$20)+(DH17*DI17*'1. Standard_Cost'!$C$20))</f>
        <v>0</v>
      </c>
      <c r="DK17" s="54">
        <v>25</v>
      </c>
      <c r="DL17" s="54">
        <v>25</v>
      </c>
      <c r="DM17" s="65">
        <f>+DK17*'1. Standard_Cost'!$B$24+DL17*'1. Standard_Cost'!$C$24</f>
        <v>33750</v>
      </c>
      <c r="DN17" s="56">
        <v>10000</v>
      </c>
      <c r="DO17" s="57">
        <v>2000</v>
      </c>
      <c r="DP17" s="65">
        <f>+CW17*'1. Standard_Cost'!$B$32</f>
        <v>0</v>
      </c>
      <c r="DQ17" s="65">
        <f t="shared" si="102"/>
        <v>2000</v>
      </c>
      <c r="DR17" s="65">
        <f t="shared" si="103"/>
        <v>45750</v>
      </c>
      <c r="DS17" s="54"/>
      <c r="DT17" s="54"/>
      <c r="DU17" s="54"/>
      <c r="DV17" s="64">
        <f>+DS17*'1. Standard_Cost'!$B$28</f>
        <v>0</v>
      </c>
      <c r="DW17" s="64">
        <f>+DT17*'1. Standard_Cost'!$C$28</f>
        <v>0</v>
      </c>
      <c r="DX17" s="64">
        <f>+DU17*'1. Standard_Cost'!$D$28</f>
        <v>0</v>
      </c>
      <c r="DY17" s="58">
        <v>30000</v>
      </c>
      <c r="DZ17" s="58"/>
      <c r="EA17" s="65">
        <f>SUM(DV17,DW17,DX17,DY17,DZ17)</f>
        <v>30000</v>
      </c>
      <c r="EB17" s="58"/>
      <c r="EC17" s="58"/>
      <c r="EE17" s="65">
        <f>SUM((SUMIF(CV17,"T",CW17)),DF17,DJ17,DM17,DN17,EA17,EB17)</f>
        <v>73750</v>
      </c>
      <c r="EF17" s="65">
        <f>SUMIF(CV17,"P",CW17)</f>
        <v>0</v>
      </c>
      <c r="EG17" s="65">
        <f t="shared" si="104"/>
        <v>2000</v>
      </c>
      <c r="EH17" s="65">
        <f t="shared" si="105"/>
        <v>75750</v>
      </c>
      <c r="EI17" s="59"/>
      <c r="EJ17" s="59"/>
      <c r="EK17" s="63">
        <f>+EI17+EJ17-EH17</f>
        <v>-75750</v>
      </c>
      <c r="EL17" s="19">
        <f t="shared" si="2"/>
        <v>0</v>
      </c>
      <c r="EM17" s="66">
        <f>SUM(I17,BC17,CW17)</f>
        <v>0</v>
      </c>
      <c r="EN17" s="66">
        <f t="shared" si="90"/>
        <v>225</v>
      </c>
      <c r="EO17" s="66">
        <f t="shared" si="90"/>
        <v>750</v>
      </c>
      <c r="EP17" s="66">
        <f t="shared" si="90"/>
        <v>900</v>
      </c>
      <c r="EQ17" s="66">
        <f t="shared" si="90"/>
        <v>100</v>
      </c>
      <c r="ER17" s="66">
        <f t="shared" si="90"/>
        <v>1975</v>
      </c>
      <c r="ES17" s="66">
        <f>SUM(V17,BP17,DJ17)</f>
        <v>0</v>
      </c>
      <c r="ET17" s="66">
        <f t="shared" si="91"/>
        <v>33750</v>
      </c>
      <c r="EU17" s="66">
        <f t="shared" si="91"/>
        <v>10000</v>
      </c>
      <c r="EV17" s="66">
        <f t="shared" si="91"/>
        <v>2000</v>
      </c>
      <c r="EW17" s="66">
        <f t="shared" si="91"/>
        <v>0</v>
      </c>
      <c r="EX17" s="66">
        <f>SUM(AG17,CA17,DU17)</f>
        <v>0</v>
      </c>
      <c r="EY17" s="66">
        <f>SUM(AD17,BX17,DR17)</f>
        <v>47725</v>
      </c>
      <c r="EZ17" s="66">
        <f t="shared" si="92"/>
        <v>50000</v>
      </c>
      <c r="FA17" s="66">
        <f t="shared" si="92"/>
        <v>1000</v>
      </c>
      <c r="FB17" s="66">
        <f t="shared" si="92"/>
        <v>0</v>
      </c>
      <c r="FC17" s="66">
        <f t="shared" si="92"/>
        <v>60000</v>
      </c>
      <c r="FD17" s="66">
        <f t="shared" si="92"/>
        <v>0</v>
      </c>
      <c r="FE17" s="66">
        <f t="shared" si="92"/>
        <v>111000</v>
      </c>
      <c r="FF17" s="66">
        <f t="shared" si="92"/>
        <v>5000</v>
      </c>
      <c r="FG17" s="67"/>
      <c r="FH17" s="66">
        <f t="shared" si="93"/>
        <v>161725</v>
      </c>
      <c r="FI17" s="66">
        <f t="shared" si="93"/>
        <v>0</v>
      </c>
      <c r="FJ17" s="66">
        <f t="shared" si="93"/>
        <v>2000</v>
      </c>
      <c r="FK17" s="66">
        <f t="shared" si="93"/>
        <v>163725</v>
      </c>
      <c r="FL17" s="66">
        <f t="shared" si="93"/>
        <v>0</v>
      </c>
      <c r="FM17" s="66">
        <f t="shared" si="93"/>
        <v>0</v>
      </c>
      <c r="FN17" s="267">
        <f t="shared" si="93"/>
        <v>-163725</v>
      </c>
      <c r="FO17" s="19">
        <f t="shared" si="7"/>
        <v>0</v>
      </c>
      <c r="FP17" s="68">
        <f t="shared" si="21"/>
        <v>0</v>
      </c>
    </row>
    <row r="18" spans="2:172" ht="13.8" customHeight="1" outlineLevel="2" x14ac:dyDescent="0.3">
      <c r="B18" s="295"/>
      <c r="C18" s="297"/>
      <c r="D18" s="70" t="s">
        <v>50</v>
      </c>
      <c r="E18" s="51"/>
      <c r="F18" s="52"/>
      <c r="G18" s="52"/>
      <c r="H18" s="52"/>
      <c r="I18" s="53" t="str">
        <f>IF(E18&lt;&gt;0,((VLOOKUP(E18,'1. Standard_Cost'!$B$4:$D$8,2)+VLOOKUP(E18,'1. Standard_Cost'!$B$4:$D$8,3))*F18*G18),"0")</f>
        <v>0</v>
      </c>
      <c r="J18" s="54"/>
      <c r="K18" s="54"/>
      <c r="L18" s="54"/>
      <c r="M18" s="54"/>
      <c r="N18" s="55">
        <f>+J18*L18*'1. Standard_Cost'!$B$16</f>
        <v>0</v>
      </c>
      <c r="O18" s="55">
        <f>+J18*K18*L18*'1. Standard_Cost'!$C$16</f>
        <v>0</v>
      </c>
      <c r="P18" s="55">
        <f>+J18*L18*M18*'1. Standard_Cost'!$D$16</f>
        <v>0</v>
      </c>
      <c r="Q18" s="55">
        <f>+J18*K18*'1. Standard_Cost'!$E$16</f>
        <v>0</v>
      </c>
      <c r="R18" s="55">
        <f t="shared" si="89"/>
        <v>0</v>
      </c>
      <c r="S18" s="54"/>
      <c r="T18" s="54"/>
      <c r="U18" s="54"/>
      <c r="V18" s="55">
        <f>+S18*((U18*'1. Standard_Cost'!$B$20)+(T18*U18*'1. Standard_Cost'!$C$20))</f>
        <v>0</v>
      </c>
      <c r="W18" s="54"/>
      <c r="X18" s="54"/>
      <c r="Y18" s="55">
        <f>+W18*'1. Standard_Cost'!$B$24+X18*'1. Standard_Cost'!$C$24</f>
        <v>0</v>
      </c>
      <c r="Z18" s="56"/>
      <c r="AA18" s="57"/>
      <c r="AB18" s="55">
        <f>+I18*'1. Standard_Cost'!$B$32</f>
        <v>0</v>
      </c>
      <c r="AC18" s="55">
        <f t="shared" si="94"/>
        <v>0</v>
      </c>
      <c r="AD18" s="55">
        <f t="shared" si="95"/>
        <v>0</v>
      </c>
      <c r="AE18" s="54"/>
      <c r="AF18" s="54"/>
      <c r="AG18" s="54"/>
      <c r="AH18" s="53">
        <f>+AE18*'1. Standard_Cost'!$B$28</f>
        <v>0</v>
      </c>
      <c r="AI18" s="53">
        <f>+AF18*'1. Standard_Cost'!$C$28</f>
        <v>0</v>
      </c>
      <c r="AJ18" s="53">
        <f>+AG18*'1. Standard_Cost'!$D$28</f>
        <v>0</v>
      </c>
      <c r="AK18" s="58"/>
      <c r="AL18" s="58"/>
      <c r="AM18" s="55">
        <f>SUM(AH18,AI18,AJ18,AK18,AL18)</f>
        <v>0</v>
      </c>
      <c r="AN18" s="58"/>
      <c r="AO18" s="58"/>
      <c r="AQ18" s="55">
        <f>SUM((SUMIF(H18,"T",I18)),R18,V18,Y18,Z18,AM18,AN18)</f>
        <v>0</v>
      </c>
      <c r="AR18" s="55">
        <f>SUMIF(H18,"P",I18)</f>
        <v>0</v>
      </c>
      <c r="AS18" s="55">
        <f>+AC18</f>
        <v>0</v>
      </c>
      <c r="AT18" s="55">
        <f t="shared" si="96"/>
        <v>0</v>
      </c>
      <c r="AU18" s="59"/>
      <c r="AV18" s="59"/>
      <c r="AW18" s="60">
        <f>+AU18+AV18-AT18</f>
        <v>0</v>
      </c>
      <c r="AX18" s="19">
        <f t="shared" si="0"/>
        <v>0</v>
      </c>
      <c r="AY18" s="51"/>
      <c r="AZ18" s="52"/>
      <c r="BA18" s="52"/>
      <c r="BB18" s="52"/>
      <c r="BC18" s="61" t="str">
        <f>IF(AY18&lt;&gt;0,((VLOOKUP(AY18,'1. Standard_Cost'!$B$4:$D$8,2)+VLOOKUP(AY18,'1. Standard_Cost'!$B$4:$D$8,3))*AZ18*BA18),"0")</f>
        <v>0</v>
      </c>
      <c r="BD18" s="54"/>
      <c r="BE18" s="54"/>
      <c r="BF18" s="54"/>
      <c r="BG18" s="54"/>
      <c r="BH18" s="62">
        <f>+BD18*BF18*'1. Standard_Cost'!$B$16</f>
        <v>0</v>
      </c>
      <c r="BI18" s="62">
        <f>+BD18*BE18*BF18*'1. Standard_Cost'!$C$16</f>
        <v>0</v>
      </c>
      <c r="BJ18" s="62">
        <f>+BD18*BF18*BG18*'1. Standard_Cost'!$D$16</f>
        <v>0</v>
      </c>
      <c r="BK18" s="62">
        <f>+BD18*BE18*'1. Standard_Cost'!$E$16</f>
        <v>0</v>
      </c>
      <c r="BL18" s="62">
        <f t="shared" si="97"/>
        <v>0</v>
      </c>
      <c r="BM18" s="54"/>
      <c r="BN18" s="54"/>
      <c r="BO18" s="54"/>
      <c r="BP18" s="62">
        <f>+BM18*((BO18*'1. Standard_Cost'!$B$20)+(BN18*BO18*'1. Standard_Cost'!$C$20))</f>
        <v>0</v>
      </c>
      <c r="BQ18" s="54"/>
      <c r="BR18" s="54"/>
      <c r="BS18" s="62">
        <f>+BQ18*'1. Standard_Cost'!$B$24+BR18*'1. Standard_Cost'!$C$24</f>
        <v>0</v>
      </c>
      <c r="BT18" s="56"/>
      <c r="BU18" s="57"/>
      <c r="BV18" s="62">
        <f>+BC18*'1. Standard_Cost'!$B$32</f>
        <v>0</v>
      </c>
      <c r="BW18" s="62">
        <f t="shared" si="98"/>
        <v>0</v>
      </c>
      <c r="BX18" s="62">
        <f t="shared" si="99"/>
        <v>0</v>
      </c>
      <c r="BY18" s="54"/>
      <c r="BZ18" s="54"/>
      <c r="CA18" s="54"/>
      <c r="CB18" s="61">
        <f>+BY18*'1. Standard_Cost'!$B$28</f>
        <v>0</v>
      </c>
      <c r="CC18" s="61">
        <f>+BZ18*'1. Standard_Cost'!$C$28</f>
        <v>0</v>
      </c>
      <c r="CD18" s="61">
        <f>+CA18*'1. Standard_Cost'!$D$28</f>
        <v>0</v>
      </c>
      <c r="CE18" s="58"/>
      <c r="CF18" s="58"/>
      <c r="CG18" s="62">
        <f>SUM(CB18,CC18,CD18,CE18,CF18)</f>
        <v>0</v>
      </c>
      <c r="CH18" s="58"/>
      <c r="CI18" s="58"/>
      <c r="CK18" s="62">
        <f>SUM((SUMIF(BB18,"T",BC18)),BL18,BP18,BS18,BT18,CG18,CH18)</f>
        <v>0</v>
      </c>
      <c r="CL18" s="62">
        <f>SUMIF(BB18,"P",BC18)</f>
        <v>0</v>
      </c>
      <c r="CM18" s="62">
        <f>+BW18</f>
        <v>0</v>
      </c>
      <c r="CN18" s="62">
        <f t="shared" si="100"/>
        <v>0</v>
      </c>
      <c r="CO18" s="59"/>
      <c r="CP18" s="59"/>
      <c r="CQ18" s="63">
        <f>+CO18+CP18-CN18</f>
        <v>0</v>
      </c>
      <c r="CR18" s="19">
        <f t="shared" si="1"/>
        <v>0</v>
      </c>
      <c r="CS18" s="51"/>
      <c r="CT18" s="52"/>
      <c r="CU18" s="52"/>
      <c r="CV18" s="52"/>
      <c r="CW18" s="64" t="str">
        <f>IF(CS18&lt;&gt;0,((VLOOKUP(CS18,'1. Standard_Cost'!$B$4:$D$8,2)+VLOOKUP(CS18,'1. Standard_Cost'!$B$4:$D$8,3))*CT18*CU18),"0")</f>
        <v>0</v>
      </c>
      <c r="CX18" s="54"/>
      <c r="CY18" s="54"/>
      <c r="CZ18" s="54"/>
      <c r="DA18" s="54"/>
      <c r="DB18" s="65">
        <f>+CX18*CZ18*'1. Standard_Cost'!$B$16</f>
        <v>0</v>
      </c>
      <c r="DC18" s="65">
        <f>+CX18*CY18*CZ18*'1. Standard_Cost'!$C$16</f>
        <v>0</v>
      </c>
      <c r="DD18" s="65">
        <f>+CX18*CZ18*DA18*'1. Standard_Cost'!$D$16</f>
        <v>0</v>
      </c>
      <c r="DE18" s="65">
        <f>+CX18*CY18*'1. Standard_Cost'!$E$16</f>
        <v>0</v>
      </c>
      <c r="DF18" s="65">
        <f t="shared" si="101"/>
        <v>0</v>
      </c>
      <c r="DG18" s="54"/>
      <c r="DH18" s="54"/>
      <c r="DI18" s="54"/>
      <c r="DJ18" s="65">
        <f>+DG18*((DI18*'1. Standard_Cost'!$B$20)+(DH18*DI18*'1. Standard_Cost'!$C$20))</f>
        <v>0</v>
      </c>
      <c r="DK18" s="54"/>
      <c r="DL18" s="54"/>
      <c r="DM18" s="65">
        <f>+DK18*'1. Standard_Cost'!$B$24+DL18*'1. Standard_Cost'!$C$24</f>
        <v>0</v>
      </c>
      <c r="DN18" s="56"/>
      <c r="DO18" s="57"/>
      <c r="DP18" s="65">
        <f>+CW18*'1. Standard_Cost'!$B$32</f>
        <v>0</v>
      </c>
      <c r="DQ18" s="65">
        <f t="shared" si="102"/>
        <v>0</v>
      </c>
      <c r="DR18" s="65">
        <f t="shared" si="103"/>
        <v>0</v>
      </c>
      <c r="DS18" s="54"/>
      <c r="DT18" s="54"/>
      <c r="DU18" s="54"/>
      <c r="DV18" s="64">
        <f>+DS18*'1. Standard_Cost'!$B$28</f>
        <v>0</v>
      </c>
      <c r="DW18" s="64">
        <f>+DT18*'1. Standard_Cost'!$C$28</f>
        <v>0</v>
      </c>
      <c r="DX18" s="64">
        <f>+DU18*'1. Standard_Cost'!$D$28</f>
        <v>0</v>
      </c>
      <c r="DY18" s="58"/>
      <c r="DZ18" s="58"/>
      <c r="EA18" s="65">
        <f>SUM(DV18,DW18,DX18,DY18,DZ18)</f>
        <v>0</v>
      </c>
      <c r="EB18" s="58"/>
      <c r="EC18" s="58"/>
      <c r="EE18" s="65">
        <f>SUM((SUMIF(CV18,"T",CW18)),DF18,DJ18,DM18,DN18,EA18,EB18)</f>
        <v>0</v>
      </c>
      <c r="EF18" s="65">
        <f>SUMIF(CV18,"P",CW18)</f>
        <v>0</v>
      </c>
      <c r="EG18" s="65">
        <f t="shared" si="104"/>
        <v>0</v>
      </c>
      <c r="EH18" s="65">
        <f t="shared" si="105"/>
        <v>0</v>
      </c>
      <c r="EI18" s="59"/>
      <c r="EJ18" s="59"/>
      <c r="EK18" s="63">
        <f>+EI18+EJ18-EH18</f>
        <v>0</v>
      </c>
      <c r="EL18" s="19">
        <f t="shared" si="2"/>
        <v>0</v>
      </c>
      <c r="EM18" s="66">
        <f>SUM(I18,BC18,CW18)</f>
        <v>0</v>
      </c>
      <c r="EN18" s="66">
        <f t="shared" si="90"/>
        <v>0</v>
      </c>
      <c r="EO18" s="66">
        <f t="shared" si="90"/>
        <v>0</v>
      </c>
      <c r="EP18" s="66">
        <f t="shared" si="90"/>
        <v>0</v>
      </c>
      <c r="EQ18" s="66">
        <f t="shared" si="90"/>
        <v>0</v>
      </c>
      <c r="ER18" s="66">
        <f t="shared" si="90"/>
        <v>0</v>
      </c>
      <c r="ES18" s="66">
        <f>SUM(V18,BP18,DJ18)</f>
        <v>0</v>
      </c>
      <c r="ET18" s="66">
        <f t="shared" si="91"/>
        <v>0</v>
      </c>
      <c r="EU18" s="66">
        <f t="shared" si="91"/>
        <v>0</v>
      </c>
      <c r="EV18" s="66">
        <f t="shared" si="91"/>
        <v>0</v>
      </c>
      <c r="EW18" s="66">
        <f t="shared" si="91"/>
        <v>0</v>
      </c>
      <c r="EX18" s="66">
        <f>SUM(AG18,CA18,DU18)</f>
        <v>0</v>
      </c>
      <c r="EY18" s="66">
        <f>SUM(AD18,BX18,DR18)</f>
        <v>0</v>
      </c>
      <c r="EZ18" s="66">
        <f t="shared" si="92"/>
        <v>0</v>
      </c>
      <c r="FA18" s="66">
        <f t="shared" si="92"/>
        <v>0</v>
      </c>
      <c r="FB18" s="66">
        <f t="shared" si="92"/>
        <v>0</v>
      </c>
      <c r="FC18" s="66">
        <f t="shared" si="92"/>
        <v>0</v>
      </c>
      <c r="FD18" s="66">
        <f t="shared" si="92"/>
        <v>0</v>
      </c>
      <c r="FE18" s="66">
        <f t="shared" si="92"/>
        <v>0</v>
      </c>
      <c r="FF18" s="66">
        <f t="shared" si="92"/>
        <v>0</v>
      </c>
      <c r="FG18" s="67"/>
      <c r="FH18" s="66">
        <f t="shared" si="93"/>
        <v>0</v>
      </c>
      <c r="FI18" s="66">
        <f t="shared" si="93"/>
        <v>0</v>
      </c>
      <c r="FJ18" s="66">
        <f t="shared" si="93"/>
        <v>0</v>
      </c>
      <c r="FK18" s="66">
        <f t="shared" si="93"/>
        <v>0</v>
      </c>
      <c r="FL18" s="66">
        <f t="shared" si="93"/>
        <v>0</v>
      </c>
      <c r="FM18" s="66">
        <f t="shared" si="93"/>
        <v>0</v>
      </c>
      <c r="FN18" s="267">
        <f t="shared" si="93"/>
        <v>0</v>
      </c>
      <c r="FO18" s="19">
        <f t="shared" si="7"/>
        <v>0</v>
      </c>
      <c r="FP18" s="68">
        <f t="shared" si="21"/>
        <v>0</v>
      </c>
    </row>
    <row r="19" spans="2:172" outlineLevel="1" x14ac:dyDescent="0.3">
      <c r="B19" s="295"/>
      <c r="C19" s="297"/>
      <c r="D19" s="71" t="s">
        <v>62</v>
      </c>
      <c r="E19" s="72"/>
      <c r="F19" s="72"/>
      <c r="G19" s="72"/>
      <c r="H19" s="73"/>
      <c r="I19" s="74">
        <f>SUM(I15:I18)</f>
        <v>0</v>
      </c>
      <c r="J19" s="72"/>
      <c r="K19" s="72"/>
      <c r="L19" s="72"/>
      <c r="M19" s="72"/>
      <c r="N19" s="75">
        <f>SUM(N15:N18)</f>
        <v>555</v>
      </c>
      <c r="O19" s="75">
        <f>SUM(O15:O18)</f>
        <v>1850</v>
      </c>
      <c r="P19" s="75">
        <f>SUM(P15:P18)</f>
        <v>2220</v>
      </c>
      <c r="Q19" s="75">
        <f>SUM(Q15:Q18)</f>
        <v>300</v>
      </c>
      <c r="R19" s="74">
        <f>SUM(R15:R18)</f>
        <v>4925</v>
      </c>
      <c r="S19" s="72"/>
      <c r="T19" s="72"/>
      <c r="U19" s="72"/>
      <c r="V19" s="74">
        <f>SUM(V15:V18)</f>
        <v>0</v>
      </c>
      <c r="W19" s="72"/>
      <c r="X19" s="72"/>
      <c r="Y19" s="74">
        <f t="shared" ref="Y19:AD19" si="106">SUM(Y15:Y18)</f>
        <v>27500</v>
      </c>
      <c r="Z19" s="74">
        <f t="shared" si="106"/>
        <v>0</v>
      </c>
      <c r="AA19" s="74">
        <f t="shared" si="106"/>
        <v>0</v>
      </c>
      <c r="AB19" s="74">
        <f t="shared" si="106"/>
        <v>0</v>
      </c>
      <c r="AC19" s="74">
        <f t="shared" ref="AC19" si="107">SUM(AC15:AC18)</f>
        <v>0</v>
      </c>
      <c r="AD19" s="74">
        <f t="shared" si="106"/>
        <v>32425</v>
      </c>
      <c r="AE19" s="72"/>
      <c r="AF19" s="72"/>
      <c r="AG19" s="72"/>
      <c r="AH19" s="72"/>
      <c r="AI19" s="72"/>
      <c r="AJ19" s="72"/>
      <c r="AK19" s="75">
        <f>SUM(AK15:AK18)</f>
        <v>0</v>
      </c>
      <c r="AL19" s="75">
        <f>SUM(AL15:AL18)</f>
        <v>0</v>
      </c>
      <c r="AM19" s="74">
        <f>SUM(AM15:AM18)</f>
        <v>66000</v>
      </c>
      <c r="AN19" s="74">
        <f>SUM(AN15:AN18)</f>
        <v>0</v>
      </c>
      <c r="AO19" s="76"/>
      <c r="AP19" s="77"/>
      <c r="AQ19" s="74">
        <f t="shared" ref="AQ19:AW19" si="108">SUM(AQ15:AQ18)</f>
        <v>98425</v>
      </c>
      <c r="AR19" s="74">
        <f t="shared" si="108"/>
        <v>0</v>
      </c>
      <c r="AS19" s="74">
        <f t="shared" si="108"/>
        <v>0</v>
      </c>
      <c r="AT19" s="74">
        <f t="shared" si="108"/>
        <v>98425</v>
      </c>
      <c r="AU19" s="74">
        <f t="shared" si="108"/>
        <v>0</v>
      </c>
      <c r="AV19" s="74">
        <f t="shared" si="108"/>
        <v>0</v>
      </c>
      <c r="AW19" s="74">
        <f t="shared" si="108"/>
        <v>-98425</v>
      </c>
      <c r="AX19" s="19">
        <f t="shared" si="0"/>
        <v>0</v>
      </c>
      <c r="AY19" s="78"/>
      <c r="AZ19" s="79"/>
      <c r="BA19" s="79"/>
      <c r="BB19" s="80"/>
      <c r="BC19" s="81">
        <f>SUM(BC15:BC18)</f>
        <v>0</v>
      </c>
      <c r="BD19" s="79"/>
      <c r="BE19" s="79"/>
      <c r="BF19" s="79"/>
      <c r="BG19" s="79"/>
      <c r="BH19" s="82">
        <f>SUM(BH15:BH18)</f>
        <v>0</v>
      </c>
      <c r="BI19" s="82">
        <f>SUM(BI15:BI18)</f>
        <v>0</v>
      </c>
      <c r="BJ19" s="82">
        <f>SUM(BJ15:BJ18)</f>
        <v>0</v>
      </c>
      <c r="BK19" s="82">
        <f>SUM(BK15:BK18)</f>
        <v>0</v>
      </c>
      <c r="BL19" s="81">
        <f>SUM(BL15:BL18)</f>
        <v>0</v>
      </c>
      <c r="BM19" s="79"/>
      <c r="BN19" s="79"/>
      <c r="BO19" s="79"/>
      <c r="BP19" s="81">
        <f>SUM(BP15:BP18)</f>
        <v>0</v>
      </c>
      <c r="BQ19" s="79"/>
      <c r="BR19" s="79"/>
      <c r="BS19" s="81">
        <f t="shared" ref="BS19" si="109">SUM(BS15:BS18)</f>
        <v>170000</v>
      </c>
      <c r="BT19" s="81">
        <f t="shared" ref="BT19" si="110">SUM(BT15:BT18)</f>
        <v>0</v>
      </c>
      <c r="BU19" s="81">
        <f t="shared" ref="BU19" si="111">SUM(BU15:BU18)</f>
        <v>0</v>
      </c>
      <c r="BV19" s="81">
        <f t="shared" ref="BV19" si="112">SUM(BV15:BV18)</f>
        <v>0</v>
      </c>
      <c r="BW19" s="81">
        <f t="shared" ref="BW19" si="113">SUM(BW15:BW18)</f>
        <v>0</v>
      </c>
      <c r="BX19" s="81">
        <f t="shared" ref="BX19" si="114">SUM(BX15:BX18)</f>
        <v>170000</v>
      </c>
      <c r="BY19" s="79"/>
      <c r="BZ19" s="79"/>
      <c r="CA19" s="79"/>
      <c r="CB19" s="79"/>
      <c r="CC19" s="79"/>
      <c r="CD19" s="79"/>
      <c r="CE19" s="82">
        <f>SUM(CE15:CE18)</f>
        <v>30000</v>
      </c>
      <c r="CF19" s="82">
        <f>SUM(CF15:CF18)</f>
        <v>0</v>
      </c>
      <c r="CG19" s="81">
        <f>SUM(CG15:CG18)</f>
        <v>30400</v>
      </c>
      <c r="CH19" s="81">
        <f>SUM(CH15:CH18)</f>
        <v>15000</v>
      </c>
      <c r="CI19" s="83"/>
      <c r="CJ19" s="24"/>
      <c r="CK19" s="81">
        <f t="shared" ref="CK19:CQ19" si="115">SUM(CK15:CK18)</f>
        <v>215400</v>
      </c>
      <c r="CL19" s="81">
        <f t="shared" si="115"/>
        <v>0</v>
      </c>
      <c r="CM19" s="81">
        <f t="shared" si="115"/>
        <v>0</v>
      </c>
      <c r="CN19" s="81">
        <f t="shared" si="115"/>
        <v>215400</v>
      </c>
      <c r="CO19" s="81">
        <f t="shared" si="115"/>
        <v>0</v>
      </c>
      <c r="CP19" s="81">
        <f t="shared" si="115"/>
        <v>0</v>
      </c>
      <c r="CQ19" s="81">
        <f t="shared" si="115"/>
        <v>-215400</v>
      </c>
      <c r="CR19" s="19">
        <f t="shared" si="1"/>
        <v>0</v>
      </c>
      <c r="CS19" s="84"/>
      <c r="CT19" s="85"/>
      <c r="CU19" s="85"/>
      <c r="CV19" s="86"/>
      <c r="CW19" s="87">
        <f>SUM(CW15:CW18)</f>
        <v>0</v>
      </c>
      <c r="CX19" s="85"/>
      <c r="CY19" s="85"/>
      <c r="CZ19" s="85"/>
      <c r="DA19" s="85"/>
      <c r="DB19" s="88">
        <f>SUM(DB15:DB18)</f>
        <v>0</v>
      </c>
      <c r="DC19" s="88">
        <f>SUM(DC15:DC18)</f>
        <v>0</v>
      </c>
      <c r="DD19" s="88">
        <f>SUM(DD15:DD18)</f>
        <v>0</v>
      </c>
      <c r="DE19" s="88">
        <f>SUM(DE15:DE18)</f>
        <v>0</v>
      </c>
      <c r="DF19" s="87">
        <f>SUM(DF15:DF18)</f>
        <v>0</v>
      </c>
      <c r="DG19" s="85"/>
      <c r="DH19" s="85"/>
      <c r="DI19" s="85"/>
      <c r="DJ19" s="87">
        <f>SUM(DJ15:DJ18)</f>
        <v>0</v>
      </c>
      <c r="DK19" s="85"/>
      <c r="DL19" s="85"/>
      <c r="DM19" s="87">
        <f t="shared" ref="DM19" si="116">SUM(DM15:DM18)</f>
        <v>33750</v>
      </c>
      <c r="DN19" s="87">
        <f t="shared" ref="DN19" si="117">SUM(DN15:DN18)</f>
        <v>10000</v>
      </c>
      <c r="DO19" s="87">
        <f t="shared" ref="DO19" si="118">SUM(DO15:DO18)</f>
        <v>2000</v>
      </c>
      <c r="DP19" s="87">
        <f t="shared" ref="DP19" si="119">SUM(DP15:DP18)</f>
        <v>0</v>
      </c>
      <c r="DQ19" s="87">
        <f t="shared" ref="DQ19" si="120">SUM(DQ15:DQ18)</f>
        <v>2000</v>
      </c>
      <c r="DR19" s="87">
        <f t="shared" ref="DR19" si="121">SUM(DR15:DR18)</f>
        <v>45750</v>
      </c>
      <c r="DS19" s="85"/>
      <c r="DT19" s="85"/>
      <c r="DU19" s="85"/>
      <c r="DV19" s="85"/>
      <c r="DW19" s="85"/>
      <c r="DX19" s="85"/>
      <c r="DY19" s="88">
        <f>SUM(DY15:DY18)</f>
        <v>30000</v>
      </c>
      <c r="DZ19" s="88">
        <f>SUM(DZ15:DZ18)</f>
        <v>0</v>
      </c>
      <c r="EA19" s="87">
        <f>SUM(EA15:EA18)</f>
        <v>30400</v>
      </c>
      <c r="EB19" s="87">
        <f>SUM(EB15:EB18)</f>
        <v>0</v>
      </c>
      <c r="EC19" s="89"/>
      <c r="ED19" s="24"/>
      <c r="EE19" s="87">
        <f t="shared" ref="EE19:EK19" si="122">SUM(EE15:EE18)</f>
        <v>74150</v>
      </c>
      <c r="EF19" s="87">
        <f t="shared" si="122"/>
        <v>0</v>
      </c>
      <c r="EG19" s="87">
        <f t="shared" si="122"/>
        <v>2000</v>
      </c>
      <c r="EH19" s="87">
        <f t="shared" si="122"/>
        <v>76150</v>
      </c>
      <c r="EI19" s="87">
        <f t="shared" si="122"/>
        <v>0</v>
      </c>
      <c r="EJ19" s="87">
        <f t="shared" si="122"/>
        <v>0</v>
      </c>
      <c r="EK19" s="87">
        <f t="shared" si="122"/>
        <v>-76150</v>
      </c>
      <c r="EL19" s="19">
        <f t="shared" si="2"/>
        <v>0</v>
      </c>
      <c r="EM19" s="90">
        <f t="shared" ref="EM19:ES19" si="123">SUM(EM15:EM18)</f>
        <v>0</v>
      </c>
      <c r="EN19" s="91">
        <f t="shared" si="123"/>
        <v>555</v>
      </c>
      <c r="EO19" s="91">
        <f t="shared" si="123"/>
        <v>1850</v>
      </c>
      <c r="EP19" s="91">
        <f t="shared" si="123"/>
        <v>2220</v>
      </c>
      <c r="EQ19" s="91">
        <f t="shared" si="123"/>
        <v>300</v>
      </c>
      <c r="ER19" s="90">
        <f t="shared" si="123"/>
        <v>4925</v>
      </c>
      <c r="ES19" s="90">
        <f t="shared" si="123"/>
        <v>0</v>
      </c>
      <c r="ET19" s="90">
        <f t="shared" ref="ET19" si="124">SUM(ET15:ET18)</f>
        <v>231250</v>
      </c>
      <c r="EU19" s="90">
        <f t="shared" ref="EU19" si="125">SUM(EU15:EU18)</f>
        <v>10000</v>
      </c>
      <c r="EV19" s="90">
        <f t="shared" ref="EV19" si="126">SUM(EV15:EV18)</f>
        <v>2000</v>
      </c>
      <c r="EW19" s="90">
        <f t="shared" ref="EW19" si="127">SUM(EW15:EW18)</f>
        <v>0</v>
      </c>
      <c r="EX19" s="90">
        <f t="shared" ref="EX19" si="128">SUM(EX15:EX18)</f>
        <v>1</v>
      </c>
      <c r="EY19" s="90">
        <f t="shared" ref="EY19" si="129">SUM(EY15:EY18)</f>
        <v>248175</v>
      </c>
      <c r="EZ19" s="91"/>
      <c r="FA19" s="91"/>
      <c r="FB19" s="91">
        <f>SUM(FB15:FB18)</f>
        <v>15000</v>
      </c>
      <c r="FC19" s="91">
        <f>SUM(FC15:FC18)</f>
        <v>60000</v>
      </c>
      <c r="FD19" s="91">
        <f>SUM(FD15:FD18)</f>
        <v>0</v>
      </c>
      <c r="FE19" s="90">
        <f>SUM(FE15:FE18)</f>
        <v>126800</v>
      </c>
      <c r="FF19" s="90">
        <f>SUM(FF15:FF18)</f>
        <v>15000</v>
      </c>
      <c r="FG19" s="92"/>
      <c r="FH19" s="90">
        <f t="shared" ref="FH19:FN19" si="130">SUM(FH15:FH18)</f>
        <v>387975</v>
      </c>
      <c r="FI19" s="90">
        <f t="shared" si="130"/>
        <v>0</v>
      </c>
      <c r="FJ19" s="90">
        <f t="shared" si="130"/>
        <v>2000</v>
      </c>
      <c r="FK19" s="90">
        <f t="shared" si="130"/>
        <v>389975</v>
      </c>
      <c r="FL19" s="93">
        <f t="shared" si="130"/>
        <v>0</v>
      </c>
      <c r="FM19" s="93">
        <f t="shared" si="130"/>
        <v>0</v>
      </c>
      <c r="FN19" s="93">
        <f t="shared" si="130"/>
        <v>-389975</v>
      </c>
      <c r="FO19" s="19">
        <f t="shared" si="7"/>
        <v>0</v>
      </c>
      <c r="FP19" s="68">
        <f t="shared" si="21"/>
        <v>0</v>
      </c>
    </row>
    <row r="20" spans="2:172" x14ac:dyDescent="0.3">
      <c r="B20" s="295"/>
      <c r="C20" s="94" t="s">
        <v>63</v>
      </c>
      <c r="D20" s="95"/>
      <c r="E20" s="96"/>
      <c r="F20" s="96"/>
      <c r="G20" s="96"/>
      <c r="H20" s="97"/>
      <c r="I20" s="98">
        <f>SUM(I9,I14,I19)</f>
        <v>0</v>
      </c>
      <c r="J20" s="96"/>
      <c r="K20" s="96"/>
      <c r="L20" s="96"/>
      <c r="M20" s="96"/>
      <c r="N20" s="99">
        <f>SUM(N9,N14,N19)</f>
        <v>1305</v>
      </c>
      <c r="O20" s="99">
        <f>SUM(O9,O14,O19)</f>
        <v>4350</v>
      </c>
      <c r="P20" s="99">
        <f>SUM(P9,P14,P19)</f>
        <v>4020</v>
      </c>
      <c r="Q20" s="99">
        <f>SUM(Q9,Q14,Q19)</f>
        <v>700</v>
      </c>
      <c r="R20" s="98">
        <f>SUM(R9,R14,R19)</f>
        <v>10375</v>
      </c>
      <c r="S20" s="96"/>
      <c r="T20" s="96"/>
      <c r="U20" s="96"/>
      <c r="V20" s="98">
        <f>SUM(V9,V14,V19)</f>
        <v>0</v>
      </c>
      <c r="W20" s="96"/>
      <c r="X20" s="96"/>
      <c r="Y20" s="98">
        <f t="shared" ref="Y20:AD20" si="131">SUM(Y9,Y14,Y19)</f>
        <v>39250</v>
      </c>
      <c r="Z20" s="98">
        <f t="shared" si="131"/>
        <v>100000</v>
      </c>
      <c r="AA20" s="98">
        <f t="shared" si="131"/>
        <v>0</v>
      </c>
      <c r="AB20" s="98">
        <f t="shared" si="131"/>
        <v>0</v>
      </c>
      <c r="AC20" s="98">
        <f t="shared" si="131"/>
        <v>0</v>
      </c>
      <c r="AD20" s="98">
        <f t="shared" si="131"/>
        <v>149625</v>
      </c>
      <c r="AE20" s="96"/>
      <c r="AF20" s="96"/>
      <c r="AG20" s="96"/>
      <c r="AH20" s="96"/>
      <c r="AI20" s="96"/>
      <c r="AJ20" s="96"/>
      <c r="AK20" s="99">
        <f>SUM(AK9,AK14,AK19)</f>
        <v>50000</v>
      </c>
      <c r="AL20" s="99">
        <f>SUM(AL9,AL14,AL19)</f>
        <v>0</v>
      </c>
      <c r="AM20" s="98">
        <f>SUM(AM9,AM14,AM19)</f>
        <v>143000</v>
      </c>
      <c r="AN20" s="98">
        <f>SUM(AN9,AN14,AN19)</f>
        <v>15000</v>
      </c>
      <c r="AO20" s="95"/>
      <c r="AP20" s="100"/>
      <c r="AQ20" s="98">
        <f t="shared" ref="AQ20:AX20" si="132">SUM(AQ9,AQ14,AQ19)</f>
        <v>307625</v>
      </c>
      <c r="AR20" s="98">
        <f t="shared" si="132"/>
        <v>0</v>
      </c>
      <c r="AS20" s="98">
        <f t="shared" si="132"/>
        <v>0</v>
      </c>
      <c r="AT20" s="98">
        <f t="shared" si="132"/>
        <v>307625</v>
      </c>
      <c r="AU20" s="98">
        <f t="shared" si="132"/>
        <v>109600</v>
      </c>
      <c r="AV20" s="98">
        <f t="shared" si="132"/>
        <v>141620</v>
      </c>
      <c r="AW20" s="98">
        <f t="shared" si="132"/>
        <v>-56405</v>
      </c>
      <c r="AX20" s="101">
        <f t="shared" si="132"/>
        <v>0</v>
      </c>
      <c r="AY20" s="102"/>
      <c r="AZ20" s="103"/>
      <c r="BA20" s="103"/>
      <c r="BB20" s="104"/>
      <c r="BC20" s="105">
        <f>SUM(BC9,BC14,BC19)</f>
        <v>39600</v>
      </c>
      <c r="BD20" s="103"/>
      <c r="BE20" s="103"/>
      <c r="BF20" s="103"/>
      <c r="BG20" s="103"/>
      <c r="BH20" s="106">
        <f>SUM(BH9,BH14,BH19)</f>
        <v>2250</v>
      </c>
      <c r="BI20" s="106">
        <f>SUM(BI9,BI14,BI19)</f>
        <v>7500</v>
      </c>
      <c r="BJ20" s="106">
        <f>SUM(BJ9,BJ14,BJ19)</f>
        <v>0</v>
      </c>
      <c r="BK20" s="106">
        <f>SUM(BK9,BK14,BK19)</f>
        <v>500</v>
      </c>
      <c r="BL20" s="105">
        <f>SUM(BL9,BL14,BL19)</f>
        <v>10250</v>
      </c>
      <c r="BM20" s="103"/>
      <c r="BN20" s="103"/>
      <c r="BO20" s="103"/>
      <c r="BP20" s="105">
        <f>SUM(BP9,BP14,BP19)</f>
        <v>0</v>
      </c>
      <c r="BQ20" s="103"/>
      <c r="BR20" s="103"/>
      <c r="BS20" s="105">
        <f t="shared" ref="BS20" si="133">SUM(BS9,BS14,BS19)</f>
        <v>170000</v>
      </c>
      <c r="BT20" s="105">
        <f t="shared" ref="BT20" si="134">SUM(BT9,BT14,BT19)</f>
        <v>30000</v>
      </c>
      <c r="BU20" s="105">
        <f t="shared" ref="BU20" si="135">SUM(BU9,BU14,BU19)</f>
        <v>3500</v>
      </c>
      <c r="BV20" s="105">
        <f t="shared" ref="BV20" si="136">SUM(BV9,BV14,BV19)</f>
        <v>7920</v>
      </c>
      <c r="BW20" s="105">
        <f t="shared" ref="BW20" si="137">SUM(BW9,BW14,BW19)</f>
        <v>11420</v>
      </c>
      <c r="BX20" s="105">
        <f t="shared" ref="BX20" si="138">SUM(BX9,BX14,BX19)</f>
        <v>221670</v>
      </c>
      <c r="BY20" s="103"/>
      <c r="BZ20" s="103"/>
      <c r="CA20" s="103"/>
      <c r="CB20" s="103"/>
      <c r="CC20" s="103"/>
      <c r="CD20" s="103"/>
      <c r="CE20" s="106">
        <f>SUM(CE9,CE14,CE19)</f>
        <v>30000</v>
      </c>
      <c r="CF20" s="106">
        <f>SUM(CF9,CF14,CF19)</f>
        <v>0</v>
      </c>
      <c r="CG20" s="105">
        <f>SUM(CG9,CG14,CG19)</f>
        <v>30400</v>
      </c>
      <c r="CH20" s="105">
        <f>SUM(CH9,CH14,CH19)</f>
        <v>40000</v>
      </c>
      <c r="CI20" s="107"/>
      <c r="CJ20" s="25"/>
      <c r="CK20" s="105">
        <f t="shared" ref="CK20:CQ20" si="139">SUM(CK9,CK14,CK19)</f>
        <v>280650</v>
      </c>
      <c r="CL20" s="105">
        <f t="shared" si="139"/>
        <v>39600</v>
      </c>
      <c r="CM20" s="105">
        <f t="shared" si="139"/>
        <v>11420</v>
      </c>
      <c r="CN20" s="105">
        <f t="shared" si="139"/>
        <v>331670</v>
      </c>
      <c r="CO20" s="105">
        <f t="shared" si="139"/>
        <v>109600</v>
      </c>
      <c r="CP20" s="105">
        <f t="shared" si="139"/>
        <v>120750</v>
      </c>
      <c r="CQ20" s="105">
        <f t="shared" si="139"/>
        <v>-101320</v>
      </c>
      <c r="CR20" s="19">
        <f t="shared" si="1"/>
        <v>0</v>
      </c>
      <c r="CS20" s="108"/>
      <c r="CT20" s="109"/>
      <c r="CU20" s="109"/>
      <c r="CV20" s="110"/>
      <c r="CW20" s="111">
        <f>SUM(CW9,CW14,CW19)</f>
        <v>39600</v>
      </c>
      <c r="CX20" s="109"/>
      <c r="CY20" s="109"/>
      <c r="CZ20" s="109"/>
      <c r="DA20" s="109"/>
      <c r="DB20" s="112">
        <f>SUM(DB9,DB14,DB19)</f>
        <v>300</v>
      </c>
      <c r="DC20" s="112">
        <f>SUM(DC9,DC14,DC19)</f>
        <v>2000</v>
      </c>
      <c r="DD20" s="112">
        <f>SUM(DD9,DD14,DD19)</f>
        <v>3600</v>
      </c>
      <c r="DE20" s="112">
        <f>SUM(DE9,DE14,DE19)</f>
        <v>400</v>
      </c>
      <c r="DF20" s="111">
        <f>SUM(DF9,DF14,DF19)</f>
        <v>6300</v>
      </c>
      <c r="DG20" s="109"/>
      <c r="DH20" s="109"/>
      <c r="DI20" s="109"/>
      <c r="DJ20" s="111">
        <f>SUM(DJ9,DJ14,DJ19)</f>
        <v>26000</v>
      </c>
      <c r="DK20" s="109"/>
      <c r="DL20" s="109"/>
      <c r="DM20" s="111">
        <f t="shared" ref="DM20" si="140">SUM(DM9,DM14,DM19)</f>
        <v>101250</v>
      </c>
      <c r="DN20" s="111">
        <f t="shared" ref="DN20" si="141">SUM(DN9,DN14,DN19)</f>
        <v>10000</v>
      </c>
      <c r="DO20" s="111">
        <f t="shared" ref="DO20" si="142">SUM(DO9,DO14,DO19)</f>
        <v>6500</v>
      </c>
      <c r="DP20" s="111">
        <f t="shared" ref="DP20" si="143">SUM(DP9,DP14,DP19)</f>
        <v>7920</v>
      </c>
      <c r="DQ20" s="111">
        <f t="shared" ref="DQ20" si="144">SUM(DQ9,DQ14,DQ19)</f>
        <v>14420</v>
      </c>
      <c r="DR20" s="111">
        <f t="shared" ref="DR20" si="145">SUM(DR9,DR14,DR19)</f>
        <v>157970</v>
      </c>
      <c r="DS20" s="109"/>
      <c r="DT20" s="109"/>
      <c r="DU20" s="109"/>
      <c r="DV20" s="109"/>
      <c r="DW20" s="109"/>
      <c r="DX20" s="109"/>
      <c r="DY20" s="112">
        <f>SUM(DY9,DY14,DY19)</f>
        <v>30000</v>
      </c>
      <c r="DZ20" s="112">
        <f>SUM(DZ9,DZ14,DZ19)</f>
        <v>0</v>
      </c>
      <c r="EA20" s="111">
        <f>SUM(EA9,EA14,EA19)</f>
        <v>30400</v>
      </c>
      <c r="EB20" s="111">
        <f>SUM(EB9,EB14,EB19)</f>
        <v>4000</v>
      </c>
      <c r="EC20" s="113"/>
      <c r="ED20" s="25"/>
      <c r="EE20" s="111">
        <f t="shared" ref="EE20:ES20" si="146">SUM(EE9,EE14,EE19)</f>
        <v>177950</v>
      </c>
      <c r="EF20" s="111">
        <f t="shared" si="146"/>
        <v>39600</v>
      </c>
      <c r="EG20" s="111">
        <f t="shared" si="146"/>
        <v>14420</v>
      </c>
      <c r="EH20" s="111">
        <f t="shared" si="146"/>
        <v>231970</v>
      </c>
      <c r="EI20" s="111">
        <f>SUM(EI9,EI14,EI19)</f>
        <v>109600</v>
      </c>
      <c r="EJ20" s="111">
        <f>SUM(EJ9,EJ14,EJ19)</f>
        <v>120750</v>
      </c>
      <c r="EK20" s="111">
        <f>SUM(EK9,EK14,EK19)</f>
        <v>-1620</v>
      </c>
      <c r="EL20" s="19">
        <f t="shared" si="2"/>
        <v>0</v>
      </c>
      <c r="EM20" s="114">
        <f t="shared" si="146"/>
        <v>79200</v>
      </c>
      <c r="EN20" s="115">
        <f t="shared" si="146"/>
        <v>3855</v>
      </c>
      <c r="EO20" s="115">
        <f t="shared" si="146"/>
        <v>13850</v>
      </c>
      <c r="EP20" s="115">
        <f t="shared" si="146"/>
        <v>7620</v>
      </c>
      <c r="EQ20" s="115">
        <f t="shared" si="146"/>
        <v>1600</v>
      </c>
      <c r="ER20" s="114">
        <f t="shared" si="146"/>
        <v>26925</v>
      </c>
      <c r="ES20" s="114">
        <f t="shared" si="146"/>
        <v>26000</v>
      </c>
      <c r="ET20" s="114">
        <f t="shared" ref="ET20" si="147">SUM(ET9,ET14,ET19)</f>
        <v>310500</v>
      </c>
      <c r="EU20" s="114">
        <f t="shared" ref="EU20" si="148">SUM(EU9,EU14,EU19)</f>
        <v>140000</v>
      </c>
      <c r="EV20" s="114">
        <f t="shared" ref="EV20" si="149">SUM(EV9,EV14,EV19)</f>
        <v>10000</v>
      </c>
      <c r="EW20" s="114">
        <f t="shared" ref="EW20" si="150">SUM(EW9,EW14,EW19)</f>
        <v>15840</v>
      </c>
      <c r="EX20" s="114">
        <f t="shared" ref="EX20" si="151">SUM(EX9,EX14,EX19)</f>
        <v>2</v>
      </c>
      <c r="EY20" s="114">
        <f t="shared" ref="EY20" si="152">SUM(EY9,EY14,EY19)</f>
        <v>529265</v>
      </c>
      <c r="EZ20" s="115"/>
      <c r="FA20" s="115"/>
      <c r="FB20" s="115">
        <f>SUM(FB9,FB14,FB19)</f>
        <v>30000</v>
      </c>
      <c r="FC20" s="115">
        <f>SUM(FC9,FC14,FC19)</f>
        <v>110000</v>
      </c>
      <c r="FD20" s="115">
        <f>SUM(FD9,FD14,FD19)</f>
        <v>0</v>
      </c>
      <c r="FE20" s="114">
        <f>SUM(FE9,FE14,FE19)</f>
        <v>203800</v>
      </c>
      <c r="FF20" s="114">
        <f>SUM(FF9,FF14,FF19)</f>
        <v>59000</v>
      </c>
      <c r="FG20" s="116"/>
      <c r="FH20" s="114">
        <f t="shared" ref="FH20:FO20" si="153">SUM(FH9,FH14,FH19)</f>
        <v>766225</v>
      </c>
      <c r="FI20" s="114">
        <f t="shared" si="153"/>
        <v>79200</v>
      </c>
      <c r="FJ20" s="114">
        <f t="shared" si="153"/>
        <v>25840</v>
      </c>
      <c r="FK20" s="114">
        <f t="shared" si="153"/>
        <v>871265</v>
      </c>
      <c r="FL20" s="117">
        <f t="shared" si="153"/>
        <v>328800</v>
      </c>
      <c r="FM20" s="117">
        <f t="shared" si="153"/>
        <v>383120</v>
      </c>
      <c r="FN20" s="117">
        <f t="shared" si="153"/>
        <v>-159345</v>
      </c>
      <c r="FO20" s="19">
        <f t="shared" si="153"/>
        <v>0</v>
      </c>
      <c r="FP20" s="68">
        <f t="shared" si="21"/>
        <v>0</v>
      </c>
    </row>
    <row r="21" spans="2:172" ht="13.8" customHeight="1" outlineLevel="2" x14ac:dyDescent="0.3">
      <c r="B21" s="295" t="s">
        <v>64</v>
      </c>
      <c r="C21" s="297" t="s">
        <v>72</v>
      </c>
      <c r="D21" s="50" t="s">
        <v>73</v>
      </c>
      <c r="E21" s="51" t="s">
        <v>3</v>
      </c>
      <c r="F21" s="52">
        <v>12</v>
      </c>
      <c r="G21" s="52">
        <v>1</v>
      </c>
      <c r="H21" s="52" t="s">
        <v>17</v>
      </c>
      <c r="I21" s="53">
        <f>IF(E21&lt;&gt;0,((VLOOKUP(E21,'1. Standard_Cost'!$B$4:$D$8,2)+VLOOKUP(E21,'1. Standard_Cost'!$B$4:$D$8,3))*F21*G21),"0")</f>
        <v>20400</v>
      </c>
      <c r="J21" s="54"/>
      <c r="K21" s="54"/>
      <c r="L21" s="54"/>
      <c r="M21" s="54"/>
      <c r="N21" s="55">
        <f>+J21*L21*'1. Standard_Cost'!$B$16</f>
        <v>0</v>
      </c>
      <c r="O21" s="55">
        <f>+J21*K21*L21*'1. Standard_Cost'!$C$16</f>
        <v>0</v>
      </c>
      <c r="P21" s="55">
        <f>+J21*L21*M21*'1. Standard_Cost'!$D$16</f>
        <v>0</v>
      </c>
      <c r="Q21" s="55">
        <f>+J21*K21*'1. Standard_Cost'!$E$16</f>
        <v>0</v>
      </c>
      <c r="R21" s="55">
        <f t="shared" ref="R21:R24" si="154">SUM(N21,O21,P21,Q21)</f>
        <v>0</v>
      </c>
      <c r="S21" s="54"/>
      <c r="T21" s="54"/>
      <c r="U21" s="54"/>
      <c r="V21" s="55">
        <f>+S21*((U21*'1. Standard_Cost'!$B$20)+(T21*U21*'1. Standard_Cost'!$C$20))</f>
        <v>0</v>
      </c>
      <c r="W21" s="54"/>
      <c r="X21" s="54"/>
      <c r="Y21" s="55">
        <f>+W21*'1. Standard_Cost'!$B$24+X21*'1. Standard_Cost'!$C$24</f>
        <v>0</v>
      </c>
      <c r="Z21" s="56"/>
      <c r="AA21" s="57"/>
      <c r="AB21" s="55">
        <f>+I21*'1. Standard_Cost'!$B$32</f>
        <v>4080</v>
      </c>
      <c r="AC21" s="55">
        <f>SUM(AA21,AB21)</f>
        <v>4080</v>
      </c>
      <c r="AD21" s="55">
        <f>SUM(R21,V21,Y21,Z21,AC21)</f>
        <v>4080</v>
      </c>
      <c r="AE21" s="54"/>
      <c r="AF21" s="54"/>
      <c r="AG21" s="54"/>
      <c r="AH21" s="53">
        <f>+AE21*'1. Standard_Cost'!$B$28</f>
        <v>0</v>
      </c>
      <c r="AI21" s="53">
        <f>+AF21*'1. Standard_Cost'!$C$28</f>
        <v>0</v>
      </c>
      <c r="AJ21" s="53">
        <f>+AG21*'1. Standard_Cost'!$D$28</f>
        <v>0</v>
      </c>
      <c r="AK21" s="58"/>
      <c r="AL21" s="58"/>
      <c r="AM21" s="55">
        <f>SUM(AH21,AI21,AJ21,AK21,AL21)</f>
        <v>0</v>
      </c>
      <c r="AN21" s="58"/>
      <c r="AO21" s="58"/>
      <c r="AQ21" s="55">
        <f>SUM((SUMIF(H21,"T",I21)),R21,V21,Y21,Z21,AM21,AN21)</f>
        <v>0</v>
      </c>
      <c r="AR21" s="55">
        <f>SUMIF(H21,"P",I21)</f>
        <v>20400</v>
      </c>
      <c r="AS21" s="55">
        <f>+AC21</f>
        <v>4080</v>
      </c>
      <c r="AT21" s="55">
        <f>SUM(AQ21,AR21,AS21)</f>
        <v>24480</v>
      </c>
      <c r="AU21" s="59">
        <v>20400</v>
      </c>
      <c r="AV21" s="59">
        <v>4080</v>
      </c>
      <c r="AW21" s="60">
        <f>+AU21+AV21-AT21</f>
        <v>0</v>
      </c>
      <c r="AX21" s="19">
        <f t="shared" ref="AX21:AX35" si="155">SUM(I21,AD21,AM21,AN21)-AT21</f>
        <v>0</v>
      </c>
      <c r="AY21" s="51" t="s">
        <v>3</v>
      </c>
      <c r="AZ21" s="52">
        <v>12</v>
      </c>
      <c r="BA21" s="52">
        <v>1</v>
      </c>
      <c r="BB21" s="52" t="s">
        <v>17</v>
      </c>
      <c r="BC21" s="61">
        <f>IF(AY21&lt;&gt;0,((VLOOKUP(AY21,'1. Standard_Cost'!$B$4:$D$8,2)+VLOOKUP(AY21,'1. Standard_Cost'!$B$4:$D$8,3))*AZ21*BA21),"0")</f>
        <v>20400</v>
      </c>
      <c r="BD21" s="54">
        <v>2</v>
      </c>
      <c r="BE21" s="54">
        <v>1</v>
      </c>
      <c r="BF21" s="54">
        <v>20</v>
      </c>
      <c r="BG21" s="54"/>
      <c r="BH21" s="62">
        <f>+BD21*BF21*'1. Standard_Cost'!$B$16</f>
        <v>600</v>
      </c>
      <c r="BI21" s="62">
        <f>+BD21*BE21*BF21*'1. Standard_Cost'!$C$16</f>
        <v>1000</v>
      </c>
      <c r="BJ21" s="62">
        <f>+BD21*BF21*BG21*'1. Standard_Cost'!$D$16</f>
        <v>0</v>
      </c>
      <c r="BK21" s="62">
        <f>+BD21*BE21*'1. Standard_Cost'!$E$16</f>
        <v>100</v>
      </c>
      <c r="BL21" s="62">
        <f>SUM(BH21,BI21,BJ21,BK21)</f>
        <v>1700</v>
      </c>
      <c r="BM21" s="54"/>
      <c r="BN21" s="54"/>
      <c r="BO21" s="54"/>
      <c r="BP21" s="62">
        <f>+BM21*((BO21*'1. Standard_Cost'!$B$20)+(BN21*BO21*'1. Standard_Cost'!$C$20))</f>
        <v>0</v>
      </c>
      <c r="BQ21" s="54"/>
      <c r="BR21" s="54"/>
      <c r="BS21" s="62">
        <f>+BQ21*'1. Standard_Cost'!$B$24+BR21*'1. Standard_Cost'!$C$24</f>
        <v>0</v>
      </c>
      <c r="BT21" s="56"/>
      <c r="BU21" s="57"/>
      <c r="BV21" s="62">
        <f>+BC21*'1. Standard_Cost'!$B$32</f>
        <v>4080</v>
      </c>
      <c r="BW21" s="62">
        <f>SUM(BU21,BV21)</f>
        <v>4080</v>
      </c>
      <c r="BX21" s="62">
        <f>SUM(BL21,BP21,BS21,BT21,BW21)</f>
        <v>5780</v>
      </c>
      <c r="BY21" s="54"/>
      <c r="BZ21" s="54"/>
      <c r="CA21" s="54"/>
      <c r="CB21" s="61">
        <f>+BY21*'1. Standard_Cost'!$B$28</f>
        <v>0</v>
      </c>
      <c r="CC21" s="61">
        <f>+BZ21*'1. Standard_Cost'!$C$28</f>
        <v>0</v>
      </c>
      <c r="CD21" s="61">
        <f>+CA21*'1. Standard_Cost'!$D$28</f>
        <v>0</v>
      </c>
      <c r="CE21" s="58"/>
      <c r="CF21" s="58"/>
      <c r="CG21" s="62">
        <f>SUM(CB21,CC21,CD21,CE21,CF21)</f>
        <v>0</v>
      </c>
      <c r="CH21" s="58">
        <v>5000</v>
      </c>
      <c r="CI21" s="58"/>
      <c r="CK21" s="62">
        <f>SUM((SUMIF(BB21,"T",BC21)),BL21,BP21,BS21,BT21,CG21,CH21)</f>
        <v>6700</v>
      </c>
      <c r="CL21" s="62">
        <f>SUMIF(BB21,"P",BC21)</f>
        <v>20400</v>
      </c>
      <c r="CM21" s="62">
        <f>+BW21</f>
        <v>4080</v>
      </c>
      <c r="CN21" s="62">
        <f>SUM(CK21,CL21,CM21)</f>
        <v>31180</v>
      </c>
      <c r="CO21" s="59">
        <v>20400</v>
      </c>
      <c r="CP21" s="59"/>
      <c r="CQ21" s="63">
        <f>+CO21+CP21-CN21</f>
        <v>-10780</v>
      </c>
      <c r="CR21" s="19">
        <f t="shared" si="1"/>
        <v>0</v>
      </c>
      <c r="CS21" s="51" t="s">
        <v>3</v>
      </c>
      <c r="CT21" s="52">
        <v>12</v>
      </c>
      <c r="CU21" s="52">
        <v>1</v>
      </c>
      <c r="CV21" s="52" t="s">
        <v>17</v>
      </c>
      <c r="CW21" s="64">
        <f>IF(CS21&lt;&gt;0,((VLOOKUP(CS21,'1. Standard_Cost'!$B$4:$D$8,2)+VLOOKUP(CS21,'1. Standard_Cost'!$B$4:$D$8,3))*CT21*CU21),"0")</f>
        <v>20400</v>
      </c>
      <c r="CX21" s="54"/>
      <c r="CY21" s="54"/>
      <c r="CZ21" s="54"/>
      <c r="DA21" s="54"/>
      <c r="DB21" s="65">
        <f>+CX21*CZ21*'1. Standard_Cost'!$B$16</f>
        <v>0</v>
      </c>
      <c r="DC21" s="65">
        <f>+CX21*CY21*CZ21*'1. Standard_Cost'!$C$16</f>
        <v>0</v>
      </c>
      <c r="DD21" s="65">
        <f>+CX21*CZ21*DA21*'1. Standard_Cost'!$D$16</f>
        <v>0</v>
      </c>
      <c r="DE21" s="65">
        <f>+CX21*CY21*'1. Standard_Cost'!$E$16</f>
        <v>0</v>
      </c>
      <c r="DF21" s="65">
        <f>SUM(DB21,DC21,DD21,DE21)</f>
        <v>0</v>
      </c>
      <c r="DG21" s="54"/>
      <c r="DH21" s="54"/>
      <c r="DI21" s="54"/>
      <c r="DJ21" s="65">
        <f>+DG21*((DI21*'1. Standard_Cost'!$B$20)+(DH21*DI21*'1. Standard_Cost'!$C$20))</f>
        <v>0</v>
      </c>
      <c r="DK21" s="54"/>
      <c r="DL21" s="54"/>
      <c r="DM21" s="65">
        <f>+DK21*'1. Standard_Cost'!$B$24+DL21*'1. Standard_Cost'!$C$24</f>
        <v>0</v>
      </c>
      <c r="DN21" s="56"/>
      <c r="DO21" s="57"/>
      <c r="DP21" s="65">
        <f>+CW21*'1. Standard_Cost'!$B$32</f>
        <v>4080</v>
      </c>
      <c r="DQ21" s="65">
        <f>SUM(DO21,DP21)</f>
        <v>4080</v>
      </c>
      <c r="DR21" s="65">
        <f>SUM(DF21,DJ21,DM21,DN21,DQ21)</f>
        <v>4080</v>
      </c>
      <c r="DS21" s="54"/>
      <c r="DT21" s="54"/>
      <c r="DU21" s="54"/>
      <c r="DV21" s="64">
        <f>+DS21*'1. Standard_Cost'!$B$28</f>
        <v>0</v>
      </c>
      <c r="DW21" s="64">
        <f>+DT21*'1. Standard_Cost'!$C$28</f>
        <v>0</v>
      </c>
      <c r="DX21" s="64">
        <f>+DU21*'1. Standard_Cost'!$D$28</f>
        <v>0</v>
      </c>
      <c r="DY21" s="58"/>
      <c r="DZ21" s="58"/>
      <c r="EA21" s="65">
        <f>SUM(DV21,DW21,DX21,DY21,DZ21)</f>
        <v>0</v>
      </c>
      <c r="EB21" s="58"/>
      <c r="EC21" s="58"/>
      <c r="EE21" s="65">
        <f>SUM((SUMIF(CV21,"T",CW21)),DF21,DJ21,DM21,DN21,EA21,EB21)</f>
        <v>0</v>
      </c>
      <c r="EF21" s="65">
        <f>SUMIF(CV21,"P",CW21)</f>
        <v>20400</v>
      </c>
      <c r="EG21" s="65">
        <f>+DQ21</f>
        <v>4080</v>
      </c>
      <c r="EH21" s="65">
        <f>SUM(EE21,EF21,EG21)</f>
        <v>24480</v>
      </c>
      <c r="EI21" s="59">
        <v>20400</v>
      </c>
      <c r="EJ21" s="59"/>
      <c r="EK21" s="63">
        <f>+EI21+EJ21-EH21</f>
        <v>-4080</v>
      </c>
      <c r="EL21" s="19">
        <f t="shared" si="2"/>
        <v>0</v>
      </c>
      <c r="EM21" s="66">
        <f>SUM(I21,BC21,CW21)</f>
        <v>61200</v>
      </c>
      <c r="EN21" s="66">
        <f t="shared" ref="EN21:ER24" si="156">SUM(N21,BH21,DB21)</f>
        <v>600</v>
      </c>
      <c r="EO21" s="66">
        <f t="shared" si="156"/>
        <v>1000</v>
      </c>
      <c r="EP21" s="66">
        <f t="shared" si="156"/>
        <v>0</v>
      </c>
      <c r="EQ21" s="66">
        <f t="shared" si="156"/>
        <v>100</v>
      </c>
      <c r="ER21" s="66">
        <f t="shared" si="156"/>
        <v>1700</v>
      </c>
      <c r="ES21" s="66">
        <f>SUM(V21,BP21,DJ21)</f>
        <v>0</v>
      </c>
      <c r="ET21" s="66">
        <f t="shared" ref="ET21:EW24" si="157">SUM(Y21,BS21,DM21)</f>
        <v>0</v>
      </c>
      <c r="EU21" s="66">
        <f t="shared" si="157"/>
        <v>0</v>
      </c>
      <c r="EV21" s="66">
        <f t="shared" si="157"/>
        <v>0</v>
      </c>
      <c r="EW21" s="66">
        <f t="shared" si="157"/>
        <v>12240</v>
      </c>
      <c r="EX21" s="66">
        <f>SUM(AG21,CA21,DU21)</f>
        <v>0</v>
      </c>
      <c r="EY21" s="66">
        <f>SUM(AD21,BX21,DR21)</f>
        <v>13940</v>
      </c>
      <c r="EZ21" s="66">
        <f t="shared" ref="EZ21:FF24" si="158">SUM(AH21,CB21,DV21)</f>
        <v>0</v>
      </c>
      <c r="FA21" s="66">
        <f t="shared" si="158"/>
        <v>0</v>
      </c>
      <c r="FB21" s="66">
        <f t="shared" si="158"/>
        <v>0</v>
      </c>
      <c r="FC21" s="66">
        <f t="shared" si="158"/>
        <v>0</v>
      </c>
      <c r="FD21" s="66">
        <f t="shared" si="158"/>
        <v>0</v>
      </c>
      <c r="FE21" s="66">
        <f t="shared" si="158"/>
        <v>0</v>
      </c>
      <c r="FF21" s="66">
        <f t="shared" si="158"/>
        <v>5000</v>
      </c>
      <c r="FG21" s="67"/>
      <c r="FH21" s="66">
        <f t="shared" ref="FH21:FN24" si="159">SUM(AQ21,CK21,EE21)</f>
        <v>6700</v>
      </c>
      <c r="FI21" s="66">
        <f t="shared" si="159"/>
        <v>61200</v>
      </c>
      <c r="FJ21" s="66">
        <f t="shared" si="159"/>
        <v>12240</v>
      </c>
      <c r="FK21" s="66">
        <f t="shared" si="159"/>
        <v>80140</v>
      </c>
      <c r="FL21" s="66">
        <f t="shared" si="159"/>
        <v>61200</v>
      </c>
      <c r="FM21" s="66">
        <f t="shared" si="159"/>
        <v>4080</v>
      </c>
      <c r="FN21" s="267">
        <f t="shared" si="159"/>
        <v>-14860</v>
      </c>
      <c r="FO21" s="19">
        <f t="shared" ref="FO21:FO35" si="160">SUM(EM21,EY21,FE21,FF21)-FK21</f>
        <v>0</v>
      </c>
      <c r="FP21" s="68">
        <f t="shared" si="21"/>
        <v>0</v>
      </c>
    </row>
    <row r="22" spans="2:172" ht="13.8" customHeight="1" outlineLevel="2" x14ac:dyDescent="0.3">
      <c r="B22" s="295"/>
      <c r="C22" s="297"/>
      <c r="D22" s="69" t="s">
        <v>73</v>
      </c>
      <c r="E22" s="51" t="s">
        <v>4</v>
      </c>
      <c r="F22" s="52">
        <v>12</v>
      </c>
      <c r="G22" s="52">
        <v>2</v>
      </c>
      <c r="H22" s="52" t="s">
        <v>17</v>
      </c>
      <c r="I22" s="53">
        <f>IF(E22&lt;&gt;0,((VLOOKUP(E22,'1. Standard_Cost'!$B$4:$D$8,2)+VLOOKUP(E22,'1. Standard_Cost'!$B$4:$D$8,3))*F22*G22),"0")</f>
        <v>31200</v>
      </c>
      <c r="J22" s="54"/>
      <c r="K22" s="54"/>
      <c r="L22" s="54"/>
      <c r="M22" s="54"/>
      <c r="N22" s="55">
        <f>+J22*L22*'1. Standard_Cost'!$B$16</f>
        <v>0</v>
      </c>
      <c r="O22" s="55">
        <f>+J22*K22*L22*'1. Standard_Cost'!$C$16</f>
        <v>0</v>
      </c>
      <c r="P22" s="55">
        <f>+J22*L22*M22*'1. Standard_Cost'!$D$16</f>
        <v>0</v>
      </c>
      <c r="Q22" s="55">
        <f>+J22*K22*'1. Standard_Cost'!$E$16</f>
        <v>0</v>
      </c>
      <c r="R22" s="55">
        <f t="shared" si="154"/>
        <v>0</v>
      </c>
      <c r="S22" s="54"/>
      <c r="T22" s="54"/>
      <c r="U22" s="54"/>
      <c r="V22" s="55">
        <f>+S22*((U22*'1. Standard_Cost'!$B$20)+(T22*U22*'1. Standard_Cost'!$C$20))</f>
        <v>0</v>
      </c>
      <c r="W22" s="54"/>
      <c r="X22" s="54"/>
      <c r="Y22" s="55">
        <f>+W22*'1. Standard_Cost'!$B$24+X22*'1. Standard_Cost'!$C$24</f>
        <v>0</v>
      </c>
      <c r="Z22" s="56"/>
      <c r="AA22" s="57"/>
      <c r="AB22" s="55">
        <f>+I22*'1. Standard_Cost'!$B$32</f>
        <v>6240</v>
      </c>
      <c r="AC22" s="55">
        <f t="shared" ref="AC22:AC24" si="161">SUM(AA22,AB22)</f>
        <v>6240</v>
      </c>
      <c r="AD22" s="55">
        <f t="shared" ref="AD22:AD24" si="162">SUM(R22,V22,Y22,Z22,AC22)</f>
        <v>6240</v>
      </c>
      <c r="AE22" s="54">
        <v>1</v>
      </c>
      <c r="AF22" s="54"/>
      <c r="AG22" s="54"/>
      <c r="AH22" s="53">
        <f>+AE22*'1. Standard_Cost'!$B$28</f>
        <v>1000</v>
      </c>
      <c r="AI22" s="53">
        <f>+AF22*'1. Standard_Cost'!$C$28</f>
        <v>0</v>
      </c>
      <c r="AJ22" s="53">
        <f>+AG22*'1. Standard_Cost'!$D$28</f>
        <v>0</v>
      </c>
      <c r="AK22" s="58"/>
      <c r="AL22" s="58"/>
      <c r="AM22" s="55">
        <f>SUM(AH22,AI22,AJ22,AK22,AL22)</f>
        <v>1000</v>
      </c>
      <c r="AN22" s="58"/>
      <c r="AO22" s="58"/>
      <c r="AQ22" s="55">
        <f>SUM((SUMIF(H22,"T",I22)),R22,V22,Y22,Z22,AM22,AN22)</f>
        <v>1000</v>
      </c>
      <c r="AR22" s="55">
        <f>SUMIF(H22,"P",I22)</f>
        <v>31200</v>
      </c>
      <c r="AS22" s="55">
        <f>+AC22</f>
        <v>6240</v>
      </c>
      <c r="AT22" s="55">
        <f t="shared" ref="AT22:AT24" si="163">SUM(AQ22,AR22,AS22)</f>
        <v>38440</v>
      </c>
      <c r="AU22" s="59">
        <v>31200</v>
      </c>
      <c r="AV22" s="59">
        <v>7240</v>
      </c>
      <c r="AW22" s="60">
        <f>+AU22+AV22-AT22</f>
        <v>0</v>
      </c>
      <c r="AX22" s="19">
        <f t="shared" si="155"/>
        <v>0</v>
      </c>
      <c r="AY22" s="51" t="s">
        <v>4</v>
      </c>
      <c r="AZ22" s="52">
        <v>12</v>
      </c>
      <c r="BA22" s="52">
        <v>2</v>
      </c>
      <c r="BB22" s="52" t="s">
        <v>17</v>
      </c>
      <c r="BC22" s="61">
        <f>IF(AY22&lt;&gt;0,((VLOOKUP(AY22,'1. Standard_Cost'!$B$4:$D$8,2)+VLOOKUP(AY22,'1. Standard_Cost'!$B$4:$D$8,3))*AZ22*BA22),"0")</f>
        <v>31200</v>
      </c>
      <c r="BD22" s="54"/>
      <c r="BE22" s="54"/>
      <c r="BF22" s="54"/>
      <c r="BG22" s="54"/>
      <c r="BH22" s="62">
        <f>+BD22*BF22*'1. Standard_Cost'!$B$16</f>
        <v>0</v>
      </c>
      <c r="BI22" s="62">
        <f>+BD22*BE22*BF22*'1. Standard_Cost'!$C$16</f>
        <v>0</v>
      </c>
      <c r="BJ22" s="62">
        <f>+BD22*BF22*BG22*'1. Standard_Cost'!$D$16</f>
        <v>0</v>
      </c>
      <c r="BK22" s="62">
        <f>+BD22*BE22*'1. Standard_Cost'!$E$16</f>
        <v>0</v>
      </c>
      <c r="BL22" s="62">
        <f t="shared" ref="BL22:BL24" si="164">SUM(BH22,BI22,BJ22,BK22)</f>
        <v>0</v>
      </c>
      <c r="BM22" s="54"/>
      <c r="BN22" s="54"/>
      <c r="BO22" s="54"/>
      <c r="BP22" s="62">
        <f>+BM22*((BO22*'1. Standard_Cost'!$B$20)+(BN22*BO22*'1. Standard_Cost'!$C$20))</f>
        <v>0</v>
      </c>
      <c r="BQ22" s="54">
        <v>50</v>
      </c>
      <c r="BR22" s="54">
        <v>10</v>
      </c>
      <c r="BS22" s="62">
        <f>+BQ22*'1. Standard_Cost'!$B$24+BR22*'1. Standard_Cost'!$C$24</f>
        <v>53500</v>
      </c>
      <c r="BT22" s="56"/>
      <c r="BU22" s="57"/>
      <c r="BV22" s="62">
        <f>+BC22*'1. Standard_Cost'!$B$32</f>
        <v>6240</v>
      </c>
      <c r="BW22" s="62">
        <f t="shared" ref="BW22:BW24" si="165">SUM(BU22,BV22)</f>
        <v>6240</v>
      </c>
      <c r="BX22" s="62">
        <f t="shared" ref="BX22:BX24" si="166">SUM(BL22,BP22,BS22,BT22,BW22)</f>
        <v>59740</v>
      </c>
      <c r="BY22" s="54"/>
      <c r="BZ22" s="54"/>
      <c r="CA22" s="54"/>
      <c r="CB22" s="61">
        <f>+BY22*'1. Standard_Cost'!$B$28</f>
        <v>0</v>
      </c>
      <c r="CC22" s="61">
        <f>+BZ22*'1. Standard_Cost'!$C$28</f>
        <v>0</v>
      </c>
      <c r="CD22" s="61">
        <f>+CA22*'1. Standard_Cost'!$D$28</f>
        <v>0</v>
      </c>
      <c r="CE22" s="58"/>
      <c r="CF22" s="58"/>
      <c r="CG22" s="62">
        <f>SUM(CB22,CC22,CD22,CE22,CF22)</f>
        <v>0</v>
      </c>
      <c r="CH22" s="58">
        <v>5000</v>
      </c>
      <c r="CI22" s="58"/>
      <c r="CK22" s="62">
        <f>SUM((SUMIF(BB22,"T",BC22)),BL22,BP22,BS22,BT22,CG22,CH22)</f>
        <v>58500</v>
      </c>
      <c r="CL22" s="62">
        <f>SUMIF(BB22,"P",BC22)</f>
        <v>31200</v>
      </c>
      <c r="CM22" s="62">
        <f>+BW22</f>
        <v>6240</v>
      </c>
      <c r="CN22" s="62">
        <f t="shared" ref="CN22:CN24" si="167">SUM(CK22,CL22,CM22)</f>
        <v>95940</v>
      </c>
      <c r="CO22" s="59">
        <v>31200</v>
      </c>
      <c r="CP22" s="59">
        <v>0</v>
      </c>
      <c r="CQ22" s="63">
        <f>+CO22+CP22-CN22</f>
        <v>-64740</v>
      </c>
      <c r="CR22" s="19">
        <f t="shared" si="1"/>
        <v>0</v>
      </c>
      <c r="CS22" s="51" t="s">
        <v>4</v>
      </c>
      <c r="CT22" s="52">
        <v>12</v>
      </c>
      <c r="CU22" s="52">
        <v>2</v>
      </c>
      <c r="CV22" s="52" t="s">
        <v>17</v>
      </c>
      <c r="CW22" s="64">
        <f>IF(CS22&lt;&gt;0,((VLOOKUP(CS22,'1. Standard_Cost'!$B$4:$D$8,2)+VLOOKUP(CS22,'1. Standard_Cost'!$B$4:$D$8,3))*CT22*CU22),"0")</f>
        <v>31200</v>
      </c>
      <c r="CX22" s="54"/>
      <c r="CY22" s="54"/>
      <c r="CZ22" s="54"/>
      <c r="DA22" s="54"/>
      <c r="DB22" s="65">
        <f>+CX22*CZ22*'1. Standard_Cost'!$B$16</f>
        <v>0</v>
      </c>
      <c r="DC22" s="65">
        <f>+CX22*CY22*CZ22*'1. Standard_Cost'!$C$16</f>
        <v>0</v>
      </c>
      <c r="DD22" s="65">
        <f>+CX22*CZ22*DA22*'1. Standard_Cost'!$D$16</f>
        <v>0</v>
      </c>
      <c r="DE22" s="65">
        <f>+CX22*CY22*'1. Standard_Cost'!$E$16</f>
        <v>0</v>
      </c>
      <c r="DF22" s="65">
        <f t="shared" ref="DF22:DF24" si="168">SUM(DB22,DC22,DD22,DE22)</f>
        <v>0</v>
      </c>
      <c r="DG22" s="54"/>
      <c r="DH22" s="54"/>
      <c r="DI22" s="54"/>
      <c r="DJ22" s="65">
        <f>+DG22*((DI22*'1. Standard_Cost'!$B$20)+(DH22*DI22*'1. Standard_Cost'!$C$20))</f>
        <v>0</v>
      </c>
      <c r="DK22" s="54"/>
      <c r="DL22" s="54"/>
      <c r="DM22" s="65">
        <f>+DK22*'1. Standard_Cost'!$B$24+DL22*'1. Standard_Cost'!$C$24</f>
        <v>0</v>
      </c>
      <c r="DN22" s="56"/>
      <c r="DO22" s="57"/>
      <c r="DP22" s="65">
        <f>+CW22*'1. Standard_Cost'!$B$32</f>
        <v>6240</v>
      </c>
      <c r="DQ22" s="65">
        <f t="shared" ref="DQ22:DQ24" si="169">SUM(DO22,DP22)</f>
        <v>6240</v>
      </c>
      <c r="DR22" s="65">
        <f t="shared" ref="DR22:DR24" si="170">SUM(DF22,DJ22,DM22,DN22,DQ22)</f>
        <v>6240</v>
      </c>
      <c r="DS22" s="54"/>
      <c r="DT22" s="54"/>
      <c r="DU22" s="54"/>
      <c r="DV22" s="64">
        <f>+DS22*'1. Standard_Cost'!$B$28</f>
        <v>0</v>
      </c>
      <c r="DW22" s="64">
        <f>+DT22*'1. Standard_Cost'!$C$28</f>
        <v>0</v>
      </c>
      <c r="DX22" s="64">
        <f>+DU22*'1. Standard_Cost'!$D$28</f>
        <v>0</v>
      </c>
      <c r="DY22" s="58"/>
      <c r="DZ22" s="58"/>
      <c r="EA22" s="65">
        <f>SUM(DV22,DW22,DX22,DY22,DZ22)</f>
        <v>0</v>
      </c>
      <c r="EB22" s="58"/>
      <c r="EC22" s="58"/>
      <c r="EE22" s="65">
        <f>SUM((SUMIF(CV22,"T",CW22)),DF22,DJ22,DM22,DN22,EA22,EB22)</f>
        <v>0</v>
      </c>
      <c r="EF22" s="65">
        <f>SUMIF(CV22,"P",CW22)</f>
        <v>31200</v>
      </c>
      <c r="EG22" s="65">
        <f t="shared" ref="EG22:EG24" si="171">+DQ22</f>
        <v>6240</v>
      </c>
      <c r="EH22" s="65">
        <f t="shared" ref="EH22:EH24" si="172">SUM(EE22,EF22,EG22)</f>
        <v>37440</v>
      </c>
      <c r="EI22" s="59">
        <v>31200</v>
      </c>
      <c r="EJ22" s="59">
        <v>0</v>
      </c>
      <c r="EK22" s="63">
        <f>+EI22+EJ22-EH22</f>
        <v>-6240</v>
      </c>
      <c r="EL22" s="19">
        <f t="shared" si="2"/>
        <v>0</v>
      </c>
      <c r="EM22" s="66">
        <f>SUM(I22,BC22,CW22)</f>
        <v>93600</v>
      </c>
      <c r="EN22" s="66">
        <f t="shared" si="156"/>
        <v>0</v>
      </c>
      <c r="EO22" s="66">
        <f t="shared" si="156"/>
        <v>0</v>
      </c>
      <c r="EP22" s="66">
        <f t="shared" si="156"/>
        <v>0</v>
      </c>
      <c r="EQ22" s="66">
        <f t="shared" si="156"/>
        <v>0</v>
      </c>
      <c r="ER22" s="66">
        <f t="shared" si="156"/>
        <v>0</v>
      </c>
      <c r="ES22" s="66">
        <f>SUM(V22,BP22,DJ22)</f>
        <v>0</v>
      </c>
      <c r="ET22" s="66">
        <f t="shared" si="157"/>
        <v>53500</v>
      </c>
      <c r="EU22" s="66">
        <f t="shared" si="157"/>
        <v>0</v>
      </c>
      <c r="EV22" s="66">
        <f t="shared" si="157"/>
        <v>0</v>
      </c>
      <c r="EW22" s="66">
        <f t="shared" si="157"/>
        <v>18720</v>
      </c>
      <c r="EX22" s="66">
        <f>SUM(AG22,CA22,DU22)</f>
        <v>0</v>
      </c>
      <c r="EY22" s="66">
        <f>SUM(AD22,BX22,DR22)</f>
        <v>72220</v>
      </c>
      <c r="EZ22" s="66">
        <f t="shared" si="158"/>
        <v>1000</v>
      </c>
      <c r="FA22" s="66">
        <f t="shared" si="158"/>
        <v>0</v>
      </c>
      <c r="FB22" s="66">
        <f t="shared" si="158"/>
        <v>0</v>
      </c>
      <c r="FC22" s="66">
        <f t="shared" si="158"/>
        <v>0</v>
      </c>
      <c r="FD22" s="66">
        <f t="shared" si="158"/>
        <v>0</v>
      </c>
      <c r="FE22" s="66">
        <f t="shared" si="158"/>
        <v>1000</v>
      </c>
      <c r="FF22" s="66">
        <f t="shared" si="158"/>
        <v>5000</v>
      </c>
      <c r="FG22" s="67"/>
      <c r="FH22" s="66">
        <f t="shared" si="159"/>
        <v>59500</v>
      </c>
      <c r="FI22" s="66">
        <f t="shared" si="159"/>
        <v>93600</v>
      </c>
      <c r="FJ22" s="66">
        <f t="shared" si="159"/>
        <v>18720</v>
      </c>
      <c r="FK22" s="66">
        <f t="shared" si="159"/>
        <v>171820</v>
      </c>
      <c r="FL22" s="66">
        <f t="shared" si="159"/>
        <v>93600</v>
      </c>
      <c r="FM22" s="66">
        <f t="shared" si="159"/>
        <v>7240</v>
      </c>
      <c r="FN22" s="267">
        <f t="shared" si="159"/>
        <v>-70980</v>
      </c>
      <c r="FO22" s="19">
        <f t="shared" si="160"/>
        <v>0</v>
      </c>
      <c r="FP22" s="68">
        <f t="shared" si="21"/>
        <v>0</v>
      </c>
    </row>
    <row r="23" spans="2:172" ht="13.8" customHeight="1" outlineLevel="2" x14ac:dyDescent="0.3">
      <c r="B23" s="295"/>
      <c r="C23" s="297"/>
      <c r="D23" s="69" t="s">
        <v>74</v>
      </c>
      <c r="E23" s="51" t="s">
        <v>7</v>
      </c>
      <c r="F23" s="52">
        <v>6</v>
      </c>
      <c r="G23" s="52">
        <v>1</v>
      </c>
      <c r="H23" s="52" t="s">
        <v>17</v>
      </c>
      <c r="I23" s="53">
        <f>IF(E23&lt;&gt;0,((VLOOKUP(E23,'1. Standard_Cost'!$B$4:$D$8,2)+VLOOKUP(E23,'1. Standard_Cost'!$B$4:$D$8,3))*F23*G23),"0")</f>
        <v>4200</v>
      </c>
      <c r="J23" s="54"/>
      <c r="K23" s="54"/>
      <c r="L23" s="54"/>
      <c r="M23" s="54"/>
      <c r="N23" s="55">
        <f>+J23*L23*'1. Standard_Cost'!$B$16</f>
        <v>0</v>
      </c>
      <c r="O23" s="55">
        <f>+J23*K23*L23*'1. Standard_Cost'!$C$16</f>
        <v>0</v>
      </c>
      <c r="P23" s="55">
        <f>+J23*L23*M23*'1. Standard_Cost'!$D$16</f>
        <v>0</v>
      </c>
      <c r="Q23" s="55">
        <f>+J23*K23*'1. Standard_Cost'!$E$16</f>
        <v>0</v>
      </c>
      <c r="R23" s="55">
        <f t="shared" si="154"/>
        <v>0</v>
      </c>
      <c r="S23" s="54"/>
      <c r="T23" s="54"/>
      <c r="U23" s="54"/>
      <c r="V23" s="55">
        <f>+S23*((U23*'1. Standard_Cost'!$B$20)+(T23*U23*'1. Standard_Cost'!$C$20))</f>
        <v>0</v>
      </c>
      <c r="W23" s="54"/>
      <c r="X23" s="54"/>
      <c r="Y23" s="55">
        <f>+W23*'1. Standard_Cost'!$B$24+X23*'1. Standard_Cost'!$C$24</f>
        <v>0</v>
      </c>
      <c r="Z23" s="56"/>
      <c r="AA23" s="57"/>
      <c r="AB23" s="55">
        <f>+I23*'1. Standard_Cost'!$B$32</f>
        <v>840</v>
      </c>
      <c r="AC23" s="55">
        <f t="shared" si="161"/>
        <v>840</v>
      </c>
      <c r="AD23" s="55">
        <f t="shared" si="162"/>
        <v>840</v>
      </c>
      <c r="AE23" s="54"/>
      <c r="AF23" s="54"/>
      <c r="AG23" s="54">
        <v>3</v>
      </c>
      <c r="AH23" s="53">
        <f>+AE23*'1. Standard_Cost'!$B$28</f>
        <v>0</v>
      </c>
      <c r="AI23" s="53">
        <f>+AF23*'1. Standard_Cost'!$C$28</f>
        <v>0</v>
      </c>
      <c r="AJ23" s="53">
        <f>+AG23*'1. Standard_Cost'!$D$28</f>
        <v>45000</v>
      </c>
      <c r="AK23" s="58"/>
      <c r="AL23" s="58"/>
      <c r="AM23" s="55">
        <f>SUM(AH23,AI23,AJ23,AK23,AL23)</f>
        <v>45000</v>
      </c>
      <c r="AN23" s="58"/>
      <c r="AO23" s="58"/>
      <c r="AQ23" s="55">
        <f>SUM((SUMIF(H23,"T",I23)),R23,V23,Y23,Z23,AM23,AN23)</f>
        <v>45000</v>
      </c>
      <c r="AR23" s="55">
        <f>SUMIF(H23,"P",I23)</f>
        <v>4200</v>
      </c>
      <c r="AS23" s="55">
        <f>+AC23</f>
        <v>840</v>
      </c>
      <c r="AT23" s="55">
        <f t="shared" si="163"/>
        <v>50040</v>
      </c>
      <c r="AU23" s="59">
        <v>4200</v>
      </c>
      <c r="AV23" s="59">
        <v>45840</v>
      </c>
      <c r="AW23" s="60">
        <f>+AU23+AV23-AT23</f>
        <v>0</v>
      </c>
      <c r="AX23" s="19">
        <f t="shared" si="155"/>
        <v>0</v>
      </c>
      <c r="AY23" s="51" t="s">
        <v>7</v>
      </c>
      <c r="AZ23" s="52">
        <v>12</v>
      </c>
      <c r="BA23" s="52">
        <v>1</v>
      </c>
      <c r="BB23" s="52" t="s">
        <v>17</v>
      </c>
      <c r="BC23" s="61">
        <f>IF(AY23&lt;&gt;0,((VLOOKUP(AY23,'1. Standard_Cost'!$B$4:$D$8,2)+VLOOKUP(AY23,'1. Standard_Cost'!$B$4:$D$8,3))*AZ23*BA23),"0")</f>
        <v>8400</v>
      </c>
      <c r="BD23" s="54"/>
      <c r="BE23" s="54"/>
      <c r="BF23" s="54"/>
      <c r="BG23" s="54"/>
      <c r="BH23" s="62">
        <f>+BD23*BF23*'1. Standard_Cost'!$B$16</f>
        <v>0</v>
      </c>
      <c r="BI23" s="62">
        <f>+BD23*BE23*BF23*'1. Standard_Cost'!$C$16</f>
        <v>0</v>
      </c>
      <c r="BJ23" s="62">
        <f>+BD23*BF23*BG23*'1. Standard_Cost'!$D$16</f>
        <v>0</v>
      </c>
      <c r="BK23" s="62">
        <f>+BD23*BE23*'1. Standard_Cost'!$E$16</f>
        <v>0</v>
      </c>
      <c r="BL23" s="62">
        <f t="shared" si="164"/>
        <v>0</v>
      </c>
      <c r="BM23" s="54"/>
      <c r="BN23" s="54"/>
      <c r="BO23" s="54"/>
      <c r="BP23" s="62">
        <f>+BM23*((BO23*'1. Standard_Cost'!$B$20)+(BN23*BO23*'1. Standard_Cost'!$C$20))</f>
        <v>0</v>
      </c>
      <c r="BQ23" s="54">
        <v>20</v>
      </c>
      <c r="BR23" s="54"/>
      <c r="BS23" s="62">
        <f>+BQ23*'1. Standard_Cost'!$B$24+BR23*'1. Standard_Cost'!$C$24</f>
        <v>20000</v>
      </c>
      <c r="BT23" s="56"/>
      <c r="BU23" s="57"/>
      <c r="BV23" s="62">
        <f>+BC23*'1. Standard_Cost'!$B$32</f>
        <v>1680</v>
      </c>
      <c r="BW23" s="62">
        <f t="shared" si="165"/>
        <v>1680</v>
      </c>
      <c r="BX23" s="62">
        <f t="shared" si="166"/>
        <v>21680</v>
      </c>
      <c r="BY23" s="54"/>
      <c r="BZ23" s="54"/>
      <c r="CA23" s="54"/>
      <c r="CB23" s="61">
        <f>+BY23*'1. Standard_Cost'!$B$28</f>
        <v>0</v>
      </c>
      <c r="CC23" s="61">
        <f>+BZ23*'1. Standard_Cost'!$C$28</f>
        <v>0</v>
      </c>
      <c r="CD23" s="61">
        <f>+CA23*'1. Standard_Cost'!$D$28</f>
        <v>0</v>
      </c>
      <c r="CE23" s="58"/>
      <c r="CF23" s="58"/>
      <c r="CG23" s="62">
        <f>SUM(CB23,CC23,CD23,CE23,CF23)</f>
        <v>0</v>
      </c>
      <c r="CH23" s="58">
        <v>5000</v>
      </c>
      <c r="CI23" s="58"/>
      <c r="CK23" s="62">
        <f>SUM((SUMIF(BB23,"T",BC23)),BL23,BP23,BS23,BT23,CG23,CH23)</f>
        <v>25000</v>
      </c>
      <c r="CL23" s="62">
        <f>SUMIF(BB23,"P",BC23)</f>
        <v>8400</v>
      </c>
      <c r="CM23" s="62">
        <f>+BW23</f>
        <v>1680</v>
      </c>
      <c r="CN23" s="62">
        <f t="shared" si="167"/>
        <v>35080</v>
      </c>
      <c r="CO23" s="59">
        <v>8400</v>
      </c>
      <c r="CP23" s="59"/>
      <c r="CQ23" s="63">
        <f>+CO23+CP23-CN23</f>
        <v>-26680</v>
      </c>
      <c r="CR23" s="19">
        <f t="shared" si="1"/>
        <v>0</v>
      </c>
      <c r="CS23" s="51" t="s">
        <v>7</v>
      </c>
      <c r="CT23" s="52">
        <v>12</v>
      </c>
      <c r="CU23" s="52">
        <v>1</v>
      </c>
      <c r="CV23" s="52" t="s">
        <v>17</v>
      </c>
      <c r="CW23" s="64">
        <f>IF(CS23&lt;&gt;0,((VLOOKUP(CS23,'1. Standard_Cost'!$B$4:$D$8,2)+VLOOKUP(CS23,'1. Standard_Cost'!$B$4:$D$8,3))*CT23*CU23),"0")</f>
        <v>8400</v>
      </c>
      <c r="CX23" s="54"/>
      <c r="CY23" s="54"/>
      <c r="CZ23" s="54"/>
      <c r="DA23" s="54"/>
      <c r="DB23" s="65">
        <f>+CX23*CZ23*'1. Standard_Cost'!$B$16</f>
        <v>0</v>
      </c>
      <c r="DC23" s="65">
        <f>+CX23*CY23*CZ23*'1. Standard_Cost'!$C$16</f>
        <v>0</v>
      </c>
      <c r="DD23" s="65">
        <f>+CX23*CZ23*DA23*'1. Standard_Cost'!$D$16</f>
        <v>0</v>
      </c>
      <c r="DE23" s="65">
        <f>+CX23*CY23*'1. Standard_Cost'!$E$16</f>
        <v>0</v>
      </c>
      <c r="DF23" s="65">
        <f t="shared" si="168"/>
        <v>0</v>
      </c>
      <c r="DG23" s="54"/>
      <c r="DH23" s="54"/>
      <c r="DI23" s="54"/>
      <c r="DJ23" s="65">
        <f>+DG23*((DI23*'1. Standard_Cost'!$B$20)+(DH23*DI23*'1. Standard_Cost'!$C$20))</f>
        <v>0</v>
      </c>
      <c r="DK23" s="54"/>
      <c r="DL23" s="54"/>
      <c r="DM23" s="65">
        <f>+DK23*'1. Standard_Cost'!$B$24+DL23*'1. Standard_Cost'!$C$24</f>
        <v>0</v>
      </c>
      <c r="DN23" s="56"/>
      <c r="DO23" s="57"/>
      <c r="DP23" s="65">
        <f>+CW23*'1. Standard_Cost'!$B$32</f>
        <v>1680</v>
      </c>
      <c r="DQ23" s="65">
        <f t="shared" si="169"/>
        <v>1680</v>
      </c>
      <c r="DR23" s="65">
        <f t="shared" si="170"/>
        <v>1680</v>
      </c>
      <c r="DS23" s="54"/>
      <c r="DT23" s="54"/>
      <c r="DU23" s="54"/>
      <c r="DV23" s="64">
        <f>+DS23*'1. Standard_Cost'!$B$28</f>
        <v>0</v>
      </c>
      <c r="DW23" s="64">
        <f>+DT23*'1. Standard_Cost'!$C$28</f>
        <v>0</v>
      </c>
      <c r="DX23" s="64">
        <f>+DU23*'1. Standard_Cost'!$D$28</f>
        <v>0</v>
      </c>
      <c r="DY23" s="58"/>
      <c r="DZ23" s="58"/>
      <c r="EA23" s="65">
        <f>SUM(DV23,DW23,DX23,DY23,DZ23)</f>
        <v>0</v>
      </c>
      <c r="EB23" s="58"/>
      <c r="EC23" s="58"/>
      <c r="EE23" s="65">
        <f>SUM((SUMIF(CV23,"T",CW23)),DF23,DJ23,DM23,DN23,EA23,EB23)</f>
        <v>0</v>
      </c>
      <c r="EF23" s="65">
        <f>SUMIF(CV23,"P",CW23)</f>
        <v>8400</v>
      </c>
      <c r="EG23" s="65">
        <f t="shared" si="171"/>
        <v>1680</v>
      </c>
      <c r="EH23" s="65">
        <f t="shared" si="172"/>
        <v>10080</v>
      </c>
      <c r="EI23" s="59">
        <v>8400</v>
      </c>
      <c r="EJ23" s="59"/>
      <c r="EK23" s="63">
        <f>+EI23+EJ23-EH23</f>
        <v>-1680</v>
      </c>
      <c r="EL23" s="19">
        <f t="shared" si="2"/>
        <v>0</v>
      </c>
      <c r="EM23" s="66">
        <f>SUM(I23,BC23,CW23)</f>
        <v>21000</v>
      </c>
      <c r="EN23" s="66">
        <f t="shared" si="156"/>
        <v>0</v>
      </c>
      <c r="EO23" s="66">
        <f t="shared" si="156"/>
        <v>0</v>
      </c>
      <c r="EP23" s="66">
        <f t="shared" si="156"/>
        <v>0</v>
      </c>
      <c r="EQ23" s="66">
        <f t="shared" si="156"/>
        <v>0</v>
      </c>
      <c r="ER23" s="66">
        <f t="shared" si="156"/>
        <v>0</v>
      </c>
      <c r="ES23" s="66">
        <f>SUM(V23,BP23,DJ23)</f>
        <v>0</v>
      </c>
      <c r="ET23" s="66">
        <f t="shared" si="157"/>
        <v>20000</v>
      </c>
      <c r="EU23" s="66">
        <f t="shared" si="157"/>
        <v>0</v>
      </c>
      <c r="EV23" s="66">
        <f t="shared" si="157"/>
        <v>0</v>
      </c>
      <c r="EW23" s="66">
        <f t="shared" si="157"/>
        <v>4200</v>
      </c>
      <c r="EX23" s="66">
        <f>SUM(AG23,CA23,DU23)</f>
        <v>3</v>
      </c>
      <c r="EY23" s="66">
        <f>SUM(AD23,BX23,DR23)</f>
        <v>24200</v>
      </c>
      <c r="EZ23" s="66">
        <f t="shared" si="158"/>
        <v>0</v>
      </c>
      <c r="FA23" s="66">
        <f t="shared" si="158"/>
        <v>0</v>
      </c>
      <c r="FB23" s="66">
        <f t="shared" si="158"/>
        <v>45000</v>
      </c>
      <c r="FC23" s="66">
        <f t="shared" si="158"/>
        <v>0</v>
      </c>
      <c r="FD23" s="66">
        <f t="shared" si="158"/>
        <v>0</v>
      </c>
      <c r="FE23" s="66">
        <f t="shared" si="158"/>
        <v>45000</v>
      </c>
      <c r="FF23" s="66">
        <f t="shared" si="158"/>
        <v>5000</v>
      </c>
      <c r="FG23" s="67"/>
      <c r="FH23" s="66">
        <f t="shared" si="159"/>
        <v>70000</v>
      </c>
      <c r="FI23" s="66">
        <f t="shared" si="159"/>
        <v>21000</v>
      </c>
      <c r="FJ23" s="66">
        <f t="shared" si="159"/>
        <v>4200</v>
      </c>
      <c r="FK23" s="66">
        <f t="shared" si="159"/>
        <v>95200</v>
      </c>
      <c r="FL23" s="66">
        <f t="shared" si="159"/>
        <v>21000</v>
      </c>
      <c r="FM23" s="66">
        <f t="shared" si="159"/>
        <v>45840</v>
      </c>
      <c r="FN23" s="267">
        <f t="shared" si="159"/>
        <v>-28360</v>
      </c>
      <c r="FO23" s="19">
        <f t="shared" si="160"/>
        <v>0</v>
      </c>
      <c r="FP23" s="68">
        <f t="shared" si="21"/>
        <v>0</v>
      </c>
    </row>
    <row r="24" spans="2:172" ht="13.8" customHeight="1" outlineLevel="2" x14ac:dyDescent="0.3">
      <c r="B24" s="295"/>
      <c r="C24" s="297"/>
      <c r="D24" s="70" t="s">
        <v>50</v>
      </c>
      <c r="E24" s="51"/>
      <c r="F24" s="52"/>
      <c r="G24" s="52"/>
      <c r="H24" s="52"/>
      <c r="I24" s="53" t="str">
        <f>IF(E24&lt;&gt;0,((VLOOKUP(E24,'1. Standard_Cost'!$B$4:$D$8,2)+VLOOKUP(E24,'1. Standard_Cost'!$B$4:$D$8,3))*F24*G24),"0")</f>
        <v>0</v>
      </c>
      <c r="J24" s="54"/>
      <c r="K24" s="54"/>
      <c r="L24" s="54"/>
      <c r="M24" s="54"/>
      <c r="N24" s="55">
        <f>+J24*L24*'1. Standard_Cost'!$B$16</f>
        <v>0</v>
      </c>
      <c r="O24" s="55">
        <f>+J24*K24*L24*'1. Standard_Cost'!$C$16</f>
        <v>0</v>
      </c>
      <c r="P24" s="55">
        <f>+J24*L24*M24*'1. Standard_Cost'!$D$16</f>
        <v>0</v>
      </c>
      <c r="Q24" s="55">
        <f>+J24*K24*'1. Standard_Cost'!$E$16</f>
        <v>0</v>
      </c>
      <c r="R24" s="55">
        <f t="shared" si="154"/>
        <v>0</v>
      </c>
      <c r="S24" s="54"/>
      <c r="T24" s="54"/>
      <c r="U24" s="54"/>
      <c r="V24" s="55">
        <f>+S24*((U24*'1. Standard_Cost'!$B$20)+(T24*U24*'1. Standard_Cost'!$C$20))</f>
        <v>0</v>
      </c>
      <c r="W24" s="54"/>
      <c r="X24" s="54"/>
      <c r="Y24" s="55">
        <f>+W24*'1. Standard_Cost'!$B$24+X24*'1. Standard_Cost'!$C$24</f>
        <v>0</v>
      </c>
      <c r="Z24" s="56"/>
      <c r="AA24" s="57"/>
      <c r="AB24" s="55">
        <f>+I24*'1. Standard_Cost'!$B$32</f>
        <v>0</v>
      </c>
      <c r="AC24" s="55">
        <f t="shared" si="161"/>
        <v>0</v>
      </c>
      <c r="AD24" s="55">
        <f t="shared" si="162"/>
        <v>0</v>
      </c>
      <c r="AE24" s="54"/>
      <c r="AF24" s="54"/>
      <c r="AG24" s="54"/>
      <c r="AH24" s="53">
        <f>+AE24*'1. Standard_Cost'!$B$28</f>
        <v>0</v>
      </c>
      <c r="AI24" s="53">
        <f>+AF24*'1. Standard_Cost'!$C$28</f>
        <v>0</v>
      </c>
      <c r="AJ24" s="53">
        <f>+AG24*'1. Standard_Cost'!$D$28</f>
        <v>0</v>
      </c>
      <c r="AK24" s="58"/>
      <c r="AL24" s="58"/>
      <c r="AM24" s="55">
        <f>SUM(AH24,AI24,AJ24,AK24,AL24)</f>
        <v>0</v>
      </c>
      <c r="AN24" s="58"/>
      <c r="AO24" s="58"/>
      <c r="AQ24" s="55">
        <f>SUM((SUMIF(H24,"T",I24)),R24,V24,Y24,Z24,AM24,AN24)</f>
        <v>0</v>
      </c>
      <c r="AR24" s="55">
        <f>SUMIF(H24,"P",I24)</f>
        <v>0</v>
      </c>
      <c r="AS24" s="55">
        <f>+AC24</f>
        <v>0</v>
      </c>
      <c r="AT24" s="55">
        <f t="shared" si="163"/>
        <v>0</v>
      </c>
      <c r="AU24" s="59"/>
      <c r="AV24" s="59"/>
      <c r="AW24" s="60">
        <f>+AU24+AV24-AT24</f>
        <v>0</v>
      </c>
      <c r="AX24" s="19">
        <f t="shared" si="155"/>
        <v>0</v>
      </c>
      <c r="AY24" s="51"/>
      <c r="AZ24" s="52"/>
      <c r="BA24" s="52"/>
      <c r="BB24" s="52"/>
      <c r="BC24" s="61" t="str">
        <f>IF(AY24&lt;&gt;0,((VLOOKUP(AY24,'1. Standard_Cost'!$B$4:$D$8,2)+VLOOKUP(AY24,'1. Standard_Cost'!$B$4:$D$8,3))*AZ24*BA24),"0")</f>
        <v>0</v>
      </c>
      <c r="BD24" s="54"/>
      <c r="BE24" s="54"/>
      <c r="BF24" s="54"/>
      <c r="BG24" s="54"/>
      <c r="BH24" s="62">
        <f>+BD24*BF24*'1. Standard_Cost'!$B$16</f>
        <v>0</v>
      </c>
      <c r="BI24" s="62">
        <f>+BD24*BE24*BF24*'1. Standard_Cost'!$C$16</f>
        <v>0</v>
      </c>
      <c r="BJ24" s="62">
        <f>+BD24*BF24*BG24*'1. Standard_Cost'!$D$16</f>
        <v>0</v>
      </c>
      <c r="BK24" s="62">
        <f>+BD24*BE24*'1. Standard_Cost'!$E$16</f>
        <v>0</v>
      </c>
      <c r="BL24" s="62">
        <f t="shared" si="164"/>
        <v>0</v>
      </c>
      <c r="BM24" s="54"/>
      <c r="BN24" s="54"/>
      <c r="BO24" s="54"/>
      <c r="BP24" s="62">
        <f>+BM24*((BO24*'1. Standard_Cost'!$B$20)+(BN24*BO24*'1. Standard_Cost'!$C$20))</f>
        <v>0</v>
      </c>
      <c r="BQ24" s="54">
        <v>10</v>
      </c>
      <c r="BR24" s="54"/>
      <c r="BS24" s="62">
        <f>+BQ24*'1. Standard_Cost'!$B$24+BR24*'1. Standard_Cost'!$C$24</f>
        <v>10000</v>
      </c>
      <c r="BT24" s="56"/>
      <c r="BU24" s="57"/>
      <c r="BV24" s="62">
        <f>+BC24*'1. Standard_Cost'!$B$32</f>
        <v>0</v>
      </c>
      <c r="BW24" s="62">
        <f t="shared" si="165"/>
        <v>0</v>
      </c>
      <c r="BX24" s="62">
        <f t="shared" si="166"/>
        <v>10000</v>
      </c>
      <c r="BY24" s="54"/>
      <c r="BZ24" s="54"/>
      <c r="CA24" s="54"/>
      <c r="CB24" s="61">
        <f>+BY24*'1. Standard_Cost'!$B$28</f>
        <v>0</v>
      </c>
      <c r="CC24" s="61">
        <f>+BZ24*'1. Standard_Cost'!$C$28</f>
        <v>0</v>
      </c>
      <c r="CD24" s="61">
        <f>+CA24*'1. Standard_Cost'!$D$28</f>
        <v>0</v>
      </c>
      <c r="CE24" s="58"/>
      <c r="CF24" s="58"/>
      <c r="CG24" s="62">
        <f>SUM(CB24,CC24,CD24,CE24,CF24)</f>
        <v>0</v>
      </c>
      <c r="CH24" s="58"/>
      <c r="CI24" s="58"/>
      <c r="CK24" s="62">
        <f>SUM((SUMIF(BB24,"T",BC24)),BL24,BP24,BS24,BT24,CG24,CH24)</f>
        <v>10000</v>
      </c>
      <c r="CL24" s="62">
        <f>SUMIF(BB24,"P",BC24)</f>
        <v>0</v>
      </c>
      <c r="CM24" s="62">
        <f>+BW24</f>
        <v>0</v>
      </c>
      <c r="CN24" s="62">
        <f t="shared" si="167"/>
        <v>10000</v>
      </c>
      <c r="CO24" s="59"/>
      <c r="CP24" s="59"/>
      <c r="CQ24" s="63">
        <f>+CO24+CP24-CN24</f>
        <v>-10000</v>
      </c>
      <c r="CR24" s="19">
        <f t="shared" si="1"/>
        <v>0</v>
      </c>
      <c r="CS24" s="51"/>
      <c r="CT24" s="52"/>
      <c r="CU24" s="52"/>
      <c r="CV24" s="52"/>
      <c r="CW24" s="64" t="str">
        <f>IF(CS24&lt;&gt;0,((VLOOKUP(CS24,'1. Standard_Cost'!$B$4:$D$8,2)+VLOOKUP(CS24,'1. Standard_Cost'!$B$4:$D$8,3))*CT24*CU24),"0")</f>
        <v>0</v>
      </c>
      <c r="CX24" s="54"/>
      <c r="CY24" s="54"/>
      <c r="CZ24" s="54"/>
      <c r="DA24" s="54"/>
      <c r="DB24" s="65">
        <f>+CX24*CZ24*'1. Standard_Cost'!$B$16</f>
        <v>0</v>
      </c>
      <c r="DC24" s="65">
        <f>+CX24*CY24*CZ24*'1. Standard_Cost'!$C$16</f>
        <v>0</v>
      </c>
      <c r="DD24" s="65">
        <f>+CX24*CZ24*DA24*'1. Standard_Cost'!$D$16</f>
        <v>0</v>
      </c>
      <c r="DE24" s="65">
        <f>+CX24*CY24*'1. Standard_Cost'!$E$16</f>
        <v>0</v>
      </c>
      <c r="DF24" s="65">
        <f t="shared" si="168"/>
        <v>0</v>
      </c>
      <c r="DG24" s="54"/>
      <c r="DH24" s="54"/>
      <c r="DI24" s="54"/>
      <c r="DJ24" s="65">
        <f>+DG24*((DI24*'1. Standard_Cost'!$B$20)+(DH24*DI24*'1. Standard_Cost'!$C$20))</f>
        <v>0</v>
      </c>
      <c r="DK24" s="54"/>
      <c r="DL24" s="54"/>
      <c r="DM24" s="65">
        <f>+DK24*'1. Standard_Cost'!$B$24+DL24*'1. Standard_Cost'!$C$24</f>
        <v>0</v>
      </c>
      <c r="DN24" s="56"/>
      <c r="DO24" s="57"/>
      <c r="DP24" s="65">
        <f>+CW24*'1. Standard_Cost'!$B$32</f>
        <v>0</v>
      </c>
      <c r="DQ24" s="65">
        <f t="shared" si="169"/>
        <v>0</v>
      </c>
      <c r="DR24" s="65">
        <f t="shared" si="170"/>
        <v>0</v>
      </c>
      <c r="DS24" s="54"/>
      <c r="DT24" s="54"/>
      <c r="DU24" s="54"/>
      <c r="DV24" s="64">
        <f>+DS24*'1. Standard_Cost'!$B$28</f>
        <v>0</v>
      </c>
      <c r="DW24" s="64">
        <f>+DT24*'1. Standard_Cost'!$C$28</f>
        <v>0</v>
      </c>
      <c r="DX24" s="64">
        <f>+DU24*'1. Standard_Cost'!$D$28</f>
        <v>0</v>
      </c>
      <c r="DY24" s="58"/>
      <c r="DZ24" s="58"/>
      <c r="EA24" s="65">
        <f>SUM(DV24,DW24,DX24,DY24,DZ24)</f>
        <v>0</v>
      </c>
      <c r="EB24" s="58"/>
      <c r="EC24" s="58"/>
      <c r="EE24" s="65">
        <f>SUM((SUMIF(CV24,"T",CW24)),DF24,DJ24,DM24,DN24,EA24,EB24)</f>
        <v>0</v>
      </c>
      <c r="EF24" s="65">
        <f>SUMIF(CV24,"P",CW24)</f>
        <v>0</v>
      </c>
      <c r="EG24" s="65">
        <f t="shared" si="171"/>
        <v>0</v>
      </c>
      <c r="EH24" s="65">
        <f t="shared" si="172"/>
        <v>0</v>
      </c>
      <c r="EI24" s="59"/>
      <c r="EJ24" s="59"/>
      <c r="EK24" s="63">
        <f>+EI24+EJ24-EH24</f>
        <v>0</v>
      </c>
      <c r="EL24" s="19">
        <f t="shared" si="2"/>
        <v>0</v>
      </c>
      <c r="EM24" s="66">
        <f>SUM(I24,BC24,CW24)</f>
        <v>0</v>
      </c>
      <c r="EN24" s="66">
        <f t="shared" si="156"/>
        <v>0</v>
      </c>
      <c r="EO24" s="66">
        <f t="shared" si="156"/>
        <v>0</v>
      </c>
      <c r="EP24" s="66">
        <f t="shared" si="156"/>
        <v>0</v>
      </c>
      <c r="EQ24" s="66">
        <f t="shared" si="156"/>
        <v>0</v>
      </c>
      <c r="ER24" s="66">
        <f t="shared" si="156"/>
        <v>0</v>
      </c>
      <c r="ES24" s="66">
        <f>SUM(V24,BP24,DJ24)</f>
        <v>0</v>
      </c>
      <c r="ET24" s="66">
        <f t="shared" si="157"/>
        <v>10000</v>
      </c>
      <c r="EU24" s="66">
        <f t="shared" si="157"/>
        <v>0</v>
      </c>
      <c r="EV24" s="66">
        <f t="shared" si="157"/>
        <v>0</v>
      </c>
      <c r="EW24" s="66">
        <f t="shared" si="157"/>
        <v>0</v>
      </c>
      <c r="EX24" s="66">
        <f>SUM(AG24,CA24,DU24)</f>
        <v>0</v>
      </c>
      <c r="EY24" s="66">
        <f>SUM(AD24,BX24,DR24)</f>
        <v>10000</v>
      </c>
      <c r="EZ24" s="66">
        <f t="shared" si="158"/>
        <v>0</v>
      </c>
      <c r="FA24" s="66">
        <f t="shared" si="158"/>
        <v>0</v>
      </c>
      <c r="FB24" s="66">
        <f t="shared" si="158"/>
        <v>0</v>
      </c>
      <c r="FC24" s="66">
        <f t="shared" si="158"/>
        <v>0</v>
      </c>
      <c r="FD24" s="66">
        <f t="shared" si="158"/>
        <v>0</v>
      </c>
      <c r="FE24" s="66">
        <f t="shared" si="158"/>
        <v>0</v>
      </c>
      <c r="FF24" s="66">
        <f t="shared" si="158"/>
        <v>0</v>
      </c>
      <c r="FG24" s="67"/>
      <c r="FH24" s="66">
        <f t="shared" si="159"/>
        <v>10000</v>
      </c>
      <c r="FI24" s="66">
        <f t="shared" si="159"/>
        <v>0</v>
      </c>
      <c r="FJ24" s="66">
        <f t="shared" si="159"/>
        <v>0</v>
      </c>
      <c r="FK24" s="66">
        <f t="shared" si="159"/>
        <v>10000</v>
      </c>
      <c r="FL24" s="66">
        <f t="shared" si="159"/>
        <v>0</v>
      </c>
      <c r="FM24" s="66">
        <f t="shared" si="159"/>
        <v>0</v>
      </c>
      <c r="FN24" s="267">
        <f t="shared" si="159"/>
        <v>-10000</v>
      </c>
      <c r="FO24" s="19">
        <f t="shared" si="160"/>
        <v>0</v>
      </c>
      <c r="FP24" s="68">
        <f t="shared" si="21"/>
        <v>0</v>
      </c>
    </row>
    <row r="25" spans="2:172" outlineLevel="1" x14ac:dyDescent="0.3">
      <c r="B25" s="295"/>
      <c r="C25" s="297"/>
      <c r="D25" s="71" t="s">
        <v>75</v>
      </c>
      <c r="E25" s="72"/>
      <c r="F25" s="72"/>
      <c r="G25" s="72"/>
      <c r="H25" s="73"/>
      <c r="I25" s="74">
        <f>SUM(I21:I24)</f>
        <v>55800</v>
      </c>
      <c r="J25" s="72"/>
      <c r="K25" s="72"/>
      <c r="L25" s="72"/>
      <c r="M25" s="72"/>
      <c r="N25" s="75">
        <f>SUM(N21:N24)</f>
        <v>0</v>
      </c>
      <c r="O25" s="75">
        <f>SUM(O21:O24)</f>
        <v>0</v>
      </c>
      <c r="P25" s="75">
        <f>SUM(P21:P24)</f>
        <v>0</v>
      </c>
      <c r="Q25" s="75">
        <f>SUM(Q21:Q24)</f>
        <v>0</v>
      </c>
      <c r="R25" s="74">
        <f>SUM(R21:R24)</f>
        <v>0</v>
      </c>
      <c r="S25" s="72"/>
      <c r="T25" s="72"/>
      <c r="U25" s="72"/>
      <c r="V25" s="74">
        <f>SUM(V21:V24)</f>
        <v>0</v>
      </c>
      <c r="W25" s="72"/>
      <c r="X25" s="72"/>
      <c r="Y25" s="74">
        <f t="shared" ref="Y25" si="173">SUM(Y21:Y24)</f>
        <v>0</v>
      </c>
      <c r="Z25" s="74">
        <f t="shared" ref="Z25" si="174">SUM(Z21:Z24)</f>
        <v>0</v>
      </c>
      <c r="AA25" s="74">
        <f t="shared" ref="AA25" si="175">SUM(AA21:AA24)</f>
        <v>0</v>
      </c>
      <c r="AB25" s="74">
        <f t="shared" ref="AB25:AC25" si="176">SUM(AB21:AB24)</f>
        <v>11160</v>
      </c>
      <c r="AC25" s="74">
        <f t="shared" si="176"/>
        <v>11160</v>
      </c>
      <c r="AD25" s="74">
        <f t="shared" ref="AD25" si="177">SUM(AD21:AD24)</f>
        <v>11160</v>
      </c>
      <c r="AE25" s="72"/>
      <c r="AF25" s="72"/>
      <c r="AG25" s="72"/>
      <c r="AH25" s="72"/>
      <c r="AI25" s="72"/>
      <c r="AJ25" s="72"/>
      <c r="AK25" s="75">
        <f>SUM(AK21:AK24)</f>
        <v>0</v>
      </c>
      <c r="AL25" s="75">
        <f>SUM(AL21:AL24)</f>
        <v>0</v>
      </c>
      <c r="AM25" s="74">
        <f>SUM(AM21:AM24)</f>
        <v>46000</v>
      </c>
      <c r="AN25" s="74">
        <f>SUM(AN21:AN24)</f>
        <v>0</v>
      </c>
      <c r="AO25" s="76"/>
      <c r="AP25" s="77"/>
      <c r="AQ25" s="74">
        <f t="shared" ref="AQ25:AW25" si="178">SUM(AQ21:AQ24)</f>
        <v>46000</v>
      </c>
      <c r="AR25" s="74">
        <f t="shared" si="178"/>
        <v>55800</v>
      </c>
      <c r="AS25" s="74">
        <f t="shared" si="178"/>
        <v>11160</v>
      </c>
      <c r="AT25" s="74">
        <f t="shared" si="178"/>
        <v>112960</v>
      </c>
      <c r="AU25" s="74">
        <f t="shared" si="178"/>
        <v>55800</v>
      </c>
      <c r="AV25" s="74">
        <f t="shared" si="178"/>
        <v>57160</v>
      </c>
      <c r="AW25" s="74">
        <f t="shared" si="178"/>
        <v>0</v>
      </c>
      <c r="AX25" s="19">
        <f t="shared" si="155"/>
        <v>0</v>
      </c>
      <c r="AY25" s="78"/>
      <c r="AZ25" s="79"/>
      <c r="BA25" s="79"/>
      <c r="BB25" s="80"/>
      <c r="BC25" s="81">
        <f>SUM(BC21:BC24)</f>
        <v>60000</v>
      </c>
      <c r="BD25" s="79"/>
      <c r="BE25" s="79"/>
      <c r="BF25" s="79"/>
      <c r="BG25" s="79"/>
      <c r="BH25" s="82">
        <f>SUM(BH21:BH24)</f>
        <v>600</v>
      </c>
      <c r="BI25" s="82">
        <f>SUM(BI21:BI24)</f>
        <v>1000</v>
      </c>
      <c r="BJ25" s="82">
        <f>SUM(BJ21:BJ24)</f>
        <v>0</v>
      </c>
      <c r="BK25" s="82">
        <f>SUM(BK21:BK24)</f>
        <v>100</v>
      </c>
      <c r="BL25" s="81">
        <f>SUM(BL21:BL24)</f>
        <v>1700</v>
      </c>
      <c r="BM25" s="79"/>
      <c r="BN25" s="79"/>
      <c r="BO25" s="79"/>
      <c r="BP25" s="81">
        <f>SUM(BP21:BP24)</f>
        <v>0</v>
      </c>
      <c r="BQ25" s="79"/>
      <c r="BR25" s="79"/>
      <c r="BS25" s="81">
        <f t="shared" ref="BS25" si="179">SUM(BS21:BS24)</f>
        <v>83500</v>
      </c>
      <c r="BT25" s="81">
        <f t="shared" ref="BT25" si="180">SUM(BT21:BT24)</f>
        <v>0</v>
      </c>
      <c r="BU25" s="81">
        <f t="shared" ref="BU25" si="181">SUM(BU21:BU24)</f>
        <v>0</v>
      </c>
      <c r="BV25" s="81">
        <f t="shared" ref="BV25" si="182">SUM(BV21:BV24)</f>
        <v>12000</v>
      </c>
      <c r="BW25" s="81">
        <f t="shared" ref="BW25" si="183">SUM(BW21:BW24)</f>
        <v>12000</v>
      </c>
      <c r="BX25" s="81">
        <f t="shared" ref="BX25" si="184">SUM(BX21:BX24)</f>
        <v>97200</v>
      </c>
      <c r="BY25" s="79"/>
      <c r="BZ25" s="79"/>
      <c r="CA25" s="79"/>
      <c r="CB25" s="79"/>
      <c r="CC25" s="79"/>
      <c r="CD25" s="79"/>
      <c r="CE25" s="82">
        <f>SUM(CE21:CE24)</f>
        <v>0</v>
      </c>
      <c r="CF25" s="82">
        <f>SUM(CF21:CF24)</f>
        <v>0</v>
      </c>
      <c r="CG25" s="81">
        <f>SUM(CG21:CG24)</f>
        <v>0</v>
      </c>
      <c r="CH25" s="81">
        <f>SUM(CH21:CH24)</f>
        <v>15000</v>
      </c>
      <c r="CI25" s="83"/>
      <c r="CJ25" s="24"/>
      <c r="CK25" s="81">
        <f t="shared" ref="CK25:CQ25" si="185">SUM(CK21:CK24)</f>
        <v>100200</v>
      </c>
      <c r="CL25" s="81">
        <f t="shared" si="185"/>
        <v>60000</v>
      </c>
      <c r="CM25" s="81">
        <f t="shared" si="185"/>
        <v>12000</v>
      </c>
      <c r="CN25" s="81">
        <f t="shared" si="185"/>
        <v>172200</v>
      </c>
      <c r="CO25" s="81">
        <f t="shared" si="185"/>
        <v>60000</v>
      </c>
      <c r="CP25" s="81">
        <f t="shared" si="185"/>
        <v>0</v>
      </c>
      <c r="CQ25" s="81">
        <f t="shared" si="185"/>
        <v>-112200</v>
      </c>
      <c r="CR25" s="19">
        <f t="shared" si="1"/>
        <v>0</v>
      </c>
      <c r="CS25" s="84"/>
      <c r="CT25" s="85"/>
      <c r="CU25" s="85"/>
      <c r="CV25" s="86"/>
      <c r="CW25" s="87">
        <f>SUM(CW21:CW24)</f>
        <v>60000</v>
      </c>
      <c r="CX25" s="85"/>
      <c r="CY25" s="85"/>
      <c r="CZ25" s="85"/>
      <c r="DA25" s="85"/>
      <c r="DB25" s="88">
        <f>SUM(DB21:DB24)</f>
        <v>0</v>
      </c>
      <c r="DC25" s="88">
        <f>SUM(DC21:DC24)</f>
        <v>0</v>
      </c>
      <c r="DD25" s="88">
        <f>SUM(DD21:DD24)</f>
        <v>0</v>
      </c>
      <c r="DE25" s="88">
        <f>SUM(DE21:DE24)</f>
        <v>0</v>
      </c>
      <c r="DF25" s="87">
        <f>SUM(DF21:DF24)</f>
        <v>0</v>
      </c>
      <c r="DG25" s="85"/>
      <c r="DH25" s="85"/>
      <c r="DI25" s="85"/>
      <c r="DJ25" s="87">
        <f>SUM(DJ21:DJ24)</f>
        <v>0</v>
      </c>
      <c r="DK25" s="85"/>
      <c r="DL25" s="85"/>
      <c r="DM25" s="87">
        <f t="shared" ref="DM25" si="186">SUM(DM21:DM24)</f>
        <v>0</v>
      </c>
      <c r="DN25" s="87">
        <f t="shared" ref="DN25" si="187">SUM(DN21:DN24)</f>
        <v>0</v>
      </c>
      <c r="DO25" s="87">
        <f t="shared" ref="DO25" si="188">SUM(DO21:DO24)</f>
        <v>0</v>
      </c>
      <c r="DP25" s="87">
        <f t="shared" ref="DP25" si="189">SUM(DP21:DP24)</f>
        <v>12000</v>
      </c>
      <c r="DQ25" s="87">
        <f t="shared" ref="DQ25" si="190">SUM(DQ21:DQ24)</f>
        <v>12000</v>
      </c>
      <c r="DR25" s="87">
        <f t="shared" ref="DR25" si="191">SUM(DR21:DR24)</f>
        <v>12000</v>
      </c>
      <c r="DS25" s="85"/>
      <c r="DT25" s="85"/>
      <c r="DU25" s="85"/>
      <c r="DV25" s="85"/>
      <c r="DW25" s="85"/>
      <c r="DX25" s="85"/>
      <c r="DY25" s="88">
        <f>SUM(DY21:DY24)</f>
        <v>0</v>
      </c>
      <c r="DZ25" s="88">
        <f>SUM(DZ21:DZ24)</f>
        <v>0</v>
      </c>
      <c r="EA25" s="87">
        <f>SUM(EA21:EA24)</f>
        <v>0</v>
      </c>
      <c r="EB25" s="87">
        <f>SUM(EB21:EB24)</f>
        <v>0</v>
      </c>
      <c r="EC25" s="89"/>
      <c r="ED25" s="24"/>
      <c r="EE25" s="87">
        <f t="shared" ref="EE25:EK25" si="192">SUM(EE21:EE24)</f>
        <v>0</v>
      </c>
      <c r="EF25" s="87">
        <f t="shared" si="192"/>
        <v>60000</v>
      </c>
      <c r="EG25" s="87">
        <f t="shared" si="192"/>
        <v>12000</v>
      </c>
      <c r="EH25" s="87">
        <f t="shared" si="192"/>
        <v>72000</v>
      </c>
      <c r="EI25" s="87">
        <f t="shared" si="192"/>
        <v>60000</v>
      </c>
      <c r="EJ25" s="87">
        <f t="shared" si="192"/>
        <v>0</v>
      </c>
      <c r="EK25" s="87">
        <f t="shared" si="192"/>
        <v>-12000</v>
      </c>
      <c r="EL25" s="19">
        <f t="shared" si="2"/>
        <v>0</v>
      </c>
      <c r="EM25" s="90">
        <f t="shared" ref="EM25:ES25" si="193">SUM(EM21:EM24)</f>
        <v>175800</v>
      </c>
      <c r="EN25" s="91">
        <f t="shared" si="193"/>
        <v>600</v>
      </c>
      <c r="EO25" s="91">
        <f t="shared" si="193"/>
        <v>1000</v>
      </c>
      <c r="EP25" s="91">
        <f t="shared" si="193"/>
        <v>0</v>
      </c>
      <c r="EQ25" s="91">
        <f t="shared" si="193"/>
        <v>100</v>
      </c>
      <c r="ER25" s="90">
        <f t="shared" si="193"/>
        <v>1700</v>
      </c>
      <c r="ES25" s="90">
        <f t="shared" si="193"/>
        <v>0</v>
      </c>
      <c r="ET25" s="90">
        <f t="shared" ref="ET25" si="194">SUM(ET21:ET24)</f>
        <v>83500</v>
      </c>
      <c r="EU25" s="90">
        <f t="shared" ref="EU25" si="195">SUM(EU21:EU24)</f>
        <v>0</v>
      </c>
      <c r="EV25" s="90">
        <f t="shared" ref="EV25" si="196">SUM(EV21:EV24)</f>
        <v>0</v>
      </c>
      <c r="EW25" s="90">
        <f t="shared" ref="EW25" si="197">SUM(EW21:EW24)</f>
        <v>35160</v>
      </c>
      <c r="EX25" s="90">
        <f t="shared" ref="EX25" si="198">SUM(EX21:EX24)</f>
        <v>3</v>
      </c>
      <c r="EY25" s="90">
        <f t="shared" ref="EY25" si="199">SUM(EY21:EY24)</f>
        <v>120360</v>
      </c>
      <c r="EZ25" s="91"/>
      <c r="FA25" s="91"/>
      <c r="FB25" s="91">
        <f>SUM(FB21:FB24)</f>
        <v>45000</v>
      </c>
      <c r="FC25" s="91">
        <f>SUM(FC21:FC24)</f>
        <v>0</v>
      </c>
      <c r="FD25" s="91">
        <f>SUM(FD21:FD24)</f>
        <v>0</v>
      </c>
      <c r="FE25" s="90">
        <f>SUM(FE21:FE24)</f>
        <v>46000</v>
      </c>
      <c r="FF25" s="90">
        <f>SUM(FF21:FF24)</f>
        <v>15000</v>
      </c>
      <c r="FG25" s="92"/>
      <c r="FH25" s="90">
        <f t="shared" ref="FH25:FN25" si="200">SUM(FH21:FH24)</f>
        <v>146200</v>
      </c>
      <c r="FI25" s="90">
        <f t="shared" si="200"/>
        <v>175800</v>
      </c>
      <c r="FJ25" s="90">
        <f t="shared" si="200"/>
        <v>35160</v>
      </c>
      <c r="FK25" s="90">
        <f t="shared" si="200"/>
        <v>357160</v>
      </c>
      <c r="FL25" s="93">
        <f t="shared" si="200"/>
        <v>175800</v>
      </c>
      <c r="FM25" s="93">
        <f t="shared" si="200"/>
        <v>57160</v>
      </c>
      <c r="FN25" s="93">
        <f t="shared" si="200"/>
        <v>-124200</v>
      </c>
      <c r="FO25" s="19">
        <f t="shared" si="160"/>
        <v>0</v>
      </c>
      <c r="FP25" s="68">
        <f t="shared" si="21"/>
        <v>0</v>
      </c>
    </row>
    <row r="26" spans="2:172" ht="13.8" customHeight="1" outlineLevel="2" x14ac:dyDescent="0.3">
      <c r="B26" s="295"/>
      <c r="C26" s="297" t="s">
        <v>65</v>
      </c>
      <c r="D26" s="69" t="s">
        <v>76</v>
      </c>
      <c r="E26" s="51"/>
      <c r="F26" s="52"/>
      <c r="G26" s="52"/>
      <c r="H26" s="52"/>
      <c r="I26" s="53" t="str">
        <f>IF(E26&lt;&gt;0,((VLOOKUP(E26,'1. Standard_Cost'!$B$4:$D$8,2)+VLOOKUP(E26,'1. Standard_Cost'!$B$4:$D$8,3))*F26*G26),"0")</f>
        <v>0</v>
      </c>
      <c r="J26" s="54"/>
      <c r="K26" s="54"/>
      <c r="L26" s="54"/>
      <c r="M26" s="54"/>
      <c r="N26" s="55">
        <f>+J26*L26*'1. Standard_Cost'!$B$16</f>
        <v>0</v>
      </c>
      <c r="O26" s="55">
        <f>+J26*K26*L26*'1. Standard_Cost'!$C$16</f>
        <v>0</v>
      </c>
      <c r="P26" s="55">
        <f>+J26*L26*M26*'1. Standard_Cost'!$D$16</f>
        <v>0</v>
      </c>
      <c r="Q26" s="55">
        <f>+J26*K26*'1. Standard_Cost'!$E$16</f>
        <v>0</v>
      </c>
      <c r="R26" s="55">
        <f t="shared" ref="R26:R29" si="201">SUM(N26,O26,P26,Q26)</f>
        <v>0</v>
      </c>
      <c r="S26" s="54"/>
      <c r="T26" s="54"/>
      <c r="U26" s="54"/>
      <c r="V26" s="55">
        <f>+S26*((U26*'1. Standard_Cost'!$B$20)+(T26*U26*'1. Standard_Cost'!$C$20))</f>
        <v>0</v>
      </c>
      <c r="W26" s="54">
        <v>30</v>
      </c>
      <c r="X26" s="54">
        <v>50</v>
      </c>
      <c r="Y26" s="55">
        <f>+W26*'1. Standard_Cost'!$B$24+X26*'1. Standard_Cost'!$C$24</f>
        <v>47500</v>
      </c>
      <c r="Z26" s="56"/>
      <c r="AA26" s="57"/>
      <c r="AB26" s="55">
        <f>+I26*'1. Standard_Cost'!$B$32</f>
        <v>0</v>
      </c>
      <c r="AC26" s="55">
        <f>SUM(AA26,AB26)</f>
        <v>0</v>
      </c>
      <c r="AD26" s="55">
        <f>SUM(R26,V26,Y26,Z26,AC26)</f>
        <v>47500</v>
      </c>
      <c r="AE26" s="54"/>
      <c r="AF26" s="54"/>
      <c r="AG26" s="54"/>
      <c r="AH26" s="53">
        <f>+AE26*'1. Standard_Cost'!$B$28</f>
        <v>0</v>
      </c>
      <c r="AI26" s="53">
        <f>+AF26*'1. Standard_Cost'!$C$28</f>
        <v>0</v>
      </c>
      <c r="AJ26" s="53">
        <f>+AG26*'1. Standard_Cost'!$D$28</f>
        <v>0</v>
      </c>
      <c r="AK26" s="58"/>
      <c r="AL26" s="58"/>
      <c r="AM26" s="55">
        <f>SUM(AH26,AI26,AJ26,AK26,AL26)</f>
        <v>0</v>
      </c>
      <c r="AN26" s="58"/>
      <c r="AO26" s="58"/>
      <c r="AQ26" s="55">
        <f>SUM((SUMIF(H26,"T",I26)),R26,V26,Y26,Z26,AM26,AN26)</f>
        <v>47500</v>
      </c>
      <c r="AR26" s="55">
        <f>SUMIF(H26,"P",I26)</f>
        <v>0</v>
      </c>
      <c r="AS26" s="55">
        <f>+AC26</f>
        <v>0</v>
      </c>
      <c r="AT26" s="55">
        <f>SUM(AQ26,AR26,AS26)</f>
        <v>47500</v>
      </c>
      <c r="AU26" s="59"/>
      <c r="AV26" s="59"/>
      <c r="AW26" s="60">
        <f>+AU26+AV26-AT26</f>
        <v>-47500</v>
      </c>
      <c r="AX26" s="19">
        <f t="shared" si="155"/>
        <v>0</v>
      </c>
      <c r="AY26" s="51"/>
      <c r="AZ26" s="52"/>
      <c r="BA26" s="52"/>
      <c r="BB26" s="52"/>
      <c r="BC26" s="61" t="str">
        <f>IF(AY26&lt;&gt;0,((VLOOKUP(AY26,'1. Standard_Cost'!$B$4:$D$8,2)+VLOOKUP(AY26,'1. Standard_Cost'!$B$4:$D$8,3))*AZ26*BA26),"0")</f>
        <v>0</v>
      </c>
      <c r="BD26" s="54"/>
      <c r="BE26" s="54"/>
      <c r="BF26" s="54"/>
      <c r="BG26" s="54"/>
      <c r="BH26" s="62">
        <f>+BD26*BF26*'1. Standard_Cost'!$B$16</f>
        <v>0</v>
      </c>
      <c r="BI26" s="62">
        <f>+BD26*BE26*BF26*'1. Standard_Cost'!$C$16</f>
        <v>0</v>
      </c>
      <c r="BJ26" s="62">
        <f>+BD26*BF26*BG26*'1. Standard_Cost'!$D$16</f>
        <v>0</v>
      </c>
      <c r="BK26" s="62">
        <f>+BD26*BE26*'1. Standard_Cost'!$E$16</f>
        <v>0</v>
      </c>
      <c r="BL26" s="62">
        <f>SUM(BH26,BI26,BJ26,BK26)</f>
        <v>0</v>
      </c>
      <c r="BM26" s="54"/>
      <c r="BN26" s="54"/>
      <c r="BO26" s="54"/>
      <c r="BP26" s="62">
        <f>+BM26*((BO26*'1. Standard_Cost'!$B$20)+(BN26*BO26*'1. Standard_Cost'!$C$20))</f>
        <v>0</v>
      </c>
      <c r="BQ26" s="54"/>
      <c r="BR26" s="54"/>
      <c r="BS26" s="62">
        <f>+BQ26*'1. Standard_Cost'!$B$24+BR26*'1. Standard_Cost'!$C$24</f>
        <v>0</v>
      </c>
      <c r="BT26" s="56"/>
      <c r="BU26" s="57"/>
      <c r="BV26" s="62">
        <f>+BC26*'1. Standard_Cost'!$B$32</f>
        <v>0</v>
      </c>
      <c r="BW26" s="62">
        <f>SUM(BU26,BV26)</f>
        <v>0</v>
      </c>
      <c r="BX26" s="62">
        <f>SUM(BL26,BP26,BS26,BT26,BW26)</f>
        <v>0</v>
      </c>
      <c r="BY26" s="54"/>
      <c r="BZ26" s="54"/>
      <c r="CA26" s="54"/>
      <c r="CB26" s="61">
        <f>+BY26*'1. Standard_Cost'!$B$28</f>
        <v>0</v>
      </c>
      <c r="CC26" s="61">
        <f>+BZ26*'1. Standard_Cost'!$C$28</f>
        <v>0</v>
      </c>
      <c r="CD26" s="61">
        <f>+CA26*'1. Standard_Cost'!$D$28</f>
        <v>0</v>
      </c>
      <c r="CE26" s="58"/>
      <c r="CF26" s="58"/>
      <c r="CG26" s="62">
        <f>SUM(CB26,CC26,CD26,CE26,CF26)</f>
        <v>0</v>
      </c>
      <c r="CH26" s="58">
        <v>5000</v>
      </c>
      <c r="CI26" s="58"/>
      <c r="CK26" s="62">
        <f>SUM((SUMIF(BB26,"T",BC26)),BL26,BP26,BS26,BT26,CG26,CH26)</f>
        <v>5000</v>
      </c>
      <c r="CL26" s="62">
        <f>SUMIF(BB26,"P",BC26)</f>
        <v>0</v>
      </c>
      <c r="CM26" s="62">
        <f>+BW26</f>
        <v>0</v>
      </c>
      <c r="CN26" s="62">
        <f>SUM(CK26,CL26,CM26)</f>
        <v>5000</v>
      </c>
      <c r="CO26" s="59"/>
      <c r="CP26" s="59"/>
      <c r="CQ26" s="63">
        <f>+CO26+CP26-CN26</f>
        <v>-5000</v>
      </c>
      <c r="CR26" s="19">
        <f t="shared" si="1"/>
        <v>0</v>
      </c>
      <c r="CS26" s="51"/>
      <c r="CT26" s="52"/>
      <c r="CU26" s="52"/>
      <c r="CV26" s="52"/>
      <c r="CW26" s="64" t="str">
        <f>IF(CS26&lt;&gt;0,((VLOOKUP(CS26,'1. Standard_Cost'!$B$4:$D$8,2)+VLOOKUP(CS26,'1. Standard_Cost'!$B$4:$D$8,3))*CT26*CU26),"0")</f>
        <v>0</v>
      </c>
      <c r="CX26" s="54"/>
      <c r="CY26" s="54"/>
      <c r="CZ26" s="54"/>
      <c r="DA26" s="54"/>
      <c r="DB26" s="65">
        <f>+CX26*CZ26*'1. Standard_Cost'!$B$16</f>
        <v>0</v>
      </c>
      <c r="DC26" s="65">
        <f>+CX26*CY26*CZ26*'1. Standard_Cost'!$C$16</f>
        <v>0</v>
      </c>
      <c r="DD26" s="65">
        <f>+CX26*CZ26*DA26*'1. Standard_Cost'!$D$16</f>
        <v>0</v>
      </c>
      <c r="DE26" s="65">
        <f>+CX26*CY26*'1. Standard_Cost'!$E$16</f>
        <v>0</v>
      </c>
      <c r="DF26" s="65">
        <f>SUM(DB26,DC26,DD26,DE26)</f>
        <v>0</v>
      </c>
      <c r="DG26" s="54"/>
      <c r="DH26" s="54"/>
      <c r="DI26" s="54"/>
      <c r="DJ26" s="65">
        <f>+DG26*((DI26*'1. Standard_Cost'!$B$20)+(DH26*DI26*'1. Standard_Cost'!$C$20))</f>
        <v>0</v>
      </c>
      <c r="DK26" s="54"/>
      <c r="DL26" s="54"/>
      <c r="DM26" s="65">
        <f>+DK26*'1. Standard_Cost'!$B$24+DL26*'1. Standard_Cost'!$C$24</f>
        <v>0</v>
      </c>
      <c r="DN26" s="56"/>
      <c r="DO26" s="57"/>
      <c r="DP26" s="65">
        <f>+CW26*'1. Standard_Cost'!$B$32</f>
        <v>0</v>
      </c>
      <c r="DQ26" s="65">
        <f>SUM(DO26,DP26)</f>
        <v>0</v>
      </c>
      <c r="DR26" s="65">
        <f>SUM(DF26,DJ26,DM26,DN26,DQ26)</f>
        <v>0</v>
      </c>
      <c r="DS26" s="54"/>
      <c r="DT26" s="54"/>
      <c r="DU26" s="54"/>
      <c r="DV26" s="64">
        <f>+DS26*'1. Standard_Cost'!$B$28</f>
        <v>0</v>
      </c>
      <c r="DW26" s="64">
        <f>+DT26*'1. Standard_Cost'!$C$28</f>
        <v>0</v>
      </c>
      <c r="DX26" s="64">
        <f>+DU26*'1. Standard_Cost'!$D$28</f>
        <v>0</v>
      </c>
      <c r="DY26" s="58"/>
      <c r="DZ26" s="58"/>
      <c r="EA26" s="65">
        <f>SUM(DV26,DW26,DX26,DY26,DZ26)</f>
        <v>0</v>
      </c>
      <c r="EB26" s="58"/>
      <c r="EC26" s="58"/>
      <c r="EE26" s="65">
        <f>SUM((SUMIF(CV26,"T",CW26)),DF26,DJ26,DM26,DN26,EA26,EB26)</f>
        <v>0</v>
      </c>
      <c r="EF26" s="65">
        <f>SUMIF(CV26,"P",CW26)</f>
        <v>0</v>
      </c>
      <c r="EG26" s="65">
        <f>+DQ26</f>
        <v>0</v>
      </c>
      <c r="EH26" s="65">
        <f>SUM(EE26,EF26,EG26)</f>
        <v>0</v>
      </c>
      <c r="EI26" s="59"/>
      <c r="EJ26" s="59"/>
      <c r="EK26" s="63">
        <f>+EI26+EJ26-EH26</f>
        <v>0</v>
      </c>
      <c r="EL26" s="19">
        <f t="shared" si="2"/>
        <v>0</v>
      </c>
      <c r="EM26" s="66">
        <f>SUM(I26,BC26,CW26)</f>
        <v>0</v>
      </c>
      <c r="EN26" s="66">
        <f t="shared" ref="EN26:ER29" si="202">SUM(N26,BH26,DB26)</f>
        <v>0</v>
      </c>
      <c r="EO26" s="66">
        <f t="shared" si="202"/>
        <v>0</v>
      </c>
      <c r="EP26" s="66">
        <f t="shared" si="202"/>
        <v>0</v>
      </c>
      <c r="EQ26" s="66">
        <f t="shared" si="202"/>
        <v>0</v>
      </c>
      <c r="ER26" s="66">
        <f t="shared" si="202"/>
        <v>0</v>
      </c>
      <c r="ES26" s="66">
        <f>SUM(V26,BP26,DJ26)</f>
        <v>0</v>
      </c>
      <c r="ET26" s="66">
        <f t="shared" ref="ET26:EW29" si="203">SUM(Y26,BS26,DM26)</f>
        <v>47500</v>
      </c>
      <c r="EU26" s="66">
        <f t="shared" si="203"/>
        <v>0</v>
      </c>
      <c r="EV26" s="66">
        <f t="shared" si="203"/>
        <v>0</v>
      </c>
      <c r="EW26" s="66">
        <f t="shared" si="203"/>
        <v>0</v>
      </c>
      <c r="EX26" s="66">
        <f>SUM(AG26,CA26,DU26)</f>
        <v>0</v>
      </c>
      <c r="EY26" s="66">
        <f>SUM(AD26,BX26,DR26)</f>
        <v>47500</v>
      </c>
      <c r="EZ26" s="66">
        <f t="shared" ref="EZ26:FF29" si="204">SUM(AH26,CB26,DV26)</f>
        <v>0</v>
      </c>
      <c r="FA26" s="66">
        <f t="shared" si="204"/>
        <v>0</v>
      </c>
      <c r="FB26" s="66">
        <f t="shared" si="204"/>
        <v>0</v>
      </c>
      <c r="FC26" s="66">
        <f t="shared" si="204"/>
        <v>0</v>
      </c>
      <c r="FD26" s="66">
        <f t="shared" si="204"/>
        <v>0</v>
      </c>
      <c r="FE26" s="66">
        <f t="shared" si="204"/>
        <v>0</v>
      </c>
      <c r="FF26" s="66">
        <f t="shared" si="204"/>
        <v>5000</v>
      </c>
      <c r="FG26" s="67"/>
      <c r="FH26" s="66">
        <f t="shared" ref="FH26:FN29" si="205">SUM(AQ26,CK26,EE26)</f>
        <v>52500</v>
      </c>
      <c r="FI26" s="66">
        <f t="shared" si="205"/>
        <v>0</v>
      </c>
      <c r="FJ26" s="66">
        <f t="shared" si="205"/>
        <v>0</v>
      </c>
      <c r="FK26" s="66">
        <f t="shared" si="205"/>
        <v>52500</v>
      </c>
      <c r="FL26" s="66">
        <f t="shared" si="205"/>
        <v>0</v>
      </c>
      <c r="FM26" s="66">
        <f t="shared" si="205"/>
        <v>0</v>
      </c>
      <c r="FN26" s="267">
        <f t="shared" si="205"/>
        <v>-52500</v>
      </c>
      <c r="FO26" s="19">
        <f t="shared" si="160"/>
        <v>0</v>
      </c>
      <c r="FP26" s="68">
        <f t="shared" si="21"/>
        <v>0</v>
      </c>
    </row>
    <row r="27" spans="2:172" ht="13.8" customHeight="1" outlineLevel="2" x14ac:dyDescent="0.3">
      <c r="B27" s="295"/>
      <c r="C27" s="297"/>
      <c r="D27" s="69" t="s">
        <v>66</v>
      </c>
      <c r="E27" s="51"/>
      <c r="F27" s="52"/>
      <c r="G27" s="52"/>
      <c r="H27" s="52"/>
      <c r="I27" s="53" t="str">
        <f>IF(E27&lt;&gt;0,((VLOOKUP(E27,'1. Standard_Cost'!$B$4:$D$8,2)+VLOOKUP(E27,'1. Standard_Cost'!$B$4:$D$8,3))*F27*G27),"0")</f>
        <v>0</v>
      </c>
      <c r="J27" s="54">
        <v>3</v>
      </c>
      <c r="K27" s="54">
        <v>2</v>
      </c>
      <c r="L27" s="54">
        <v>15</v>
      </c>
      <c r="M27" s="54">
        <v>1</v>
      </c>
      <c r="N27" s="55">
        <f>+J27*L27*'1. Standard_Cost'!$B$16</f>
        <v>675</v>
      </c>
      <c r="O27" s="55">
        <f>+J27*K27*L27*'1. Standard_Cost'!$C$16</f>
        <v>2250</v>
      </c>
      <c r="P27" s="55">
        <f>+J27*L27*M27*'1. Standard_Cost'!$D$16</f>
        <v>2700</v>
      </c>
      <c r="Q27" s="55">
        <f>+J27*K27*'1. Standard_Cost'!$E$16</f>
        <v>300</v>
      </c>
      <c r="R27" s="55">
        <f t="shared" si="201"/>
        <v>5925</v>
      </c>
      <c r="S27" s="54"/>
      <c r="T27" s="54"/>
      <c r="U27" s="54"/>
      <c r="V27" s="55">
        <f>+S27*((U27*'1. Standard_Cost'!$B$20)+(T27*U27*'1. Standard_Cost'!$C$20))</f>
        <v>0</v>
      </c>
      <c r="W27" s="54">
        <v>40</v>
      </c>
      <c r="X27" s="54">
        <v>80</v>
      </c>
      <c r="Y27" s="55">
        <f>+W27*'1. Standard_Cost'!$B$24+X27*'1. Standard_Cost'!$C$24</f>
        <v>68000</v>
      </c>
      <c r="Z27" s="56"/>
      <c r="AA27" s="57"/>
      <c r="AB27" s="55">
        <f>+I27*'1. Standard_Cost'!$B$32</f>
        <v>0</v>
      </c>
      <c r="AC27" s="55">
        <f t="shared" ref="AC27:AC29" si="206">SUM(AA27,AB27)</f>
        <v>0</v>
      </c>
      <c r="AD27" s="55">
        <f t="shared" ref="AD27:AD29" si="207">SUM(R27,V27,Y27,Z27,AC27)</f>
        <v>73925</v>
      </c>
      <c r="AE27" s="54"/>
      <c r="AF27" s="54">
        <v>2</v>
      </c>
      <c r="AG27" s="54">
        <v>5</v>
      </c>
      <c r="AH27" s="53">
        <f>+AE27*'1. Standard_Cost'!$B$28</f>
        <v>0</v>
      </c>
      <c r="AI27" s="53">
        <f>+AF27*'1. Standard_Cost'!$C$28</f>
        <v>400</v>
      </c>
      <c r="AJ27" s="53">
        <f>+AG27*'1. Standard_Cost'!$D$28</f>
        <v>75000</v>
      </c>
      <c r="AK27" s="58"/>
      <c r="AL27" s="58"/>
      <c r="AM27" s="55">
        <f>SUM(AH27,AI27,AJ27,AK27,AL27)</f>
        <v>75400</v>
      </c>
      <c r="AN27" s="58"/>
      <c r="AO27" s="58"/>
      <c r="AQ27" s="55">
        <f>SUM((SUMIF(H27,"T",I27)),R27,V27,Y27,Z27,AM27,AN27)</f>
        <v>149325</v>
      </c>
      <c r="AR27" s="55">
        <f>SUMIF(H27,"P",I27)</f>
        <v>0</v>
      </c>
      <c r="AS27" s="55">
        <f>+AC27</f>
        <v>0</v>
      </c>
      <c r="AT27" s="55">
        <f t="shared" ref="AT27:AT29" si="208">SUM(AQ27,AR27,AS27)</f>
        <v>149325</v>
      </c>
      <c r="AU27" s="59"/>
      <c r="AV27" s="59">
        <v>0</v>
      </c>
      <c r="AW27" s="60">
        <f>+AU27+AV27-AT27</f>
        <v>-149325</v>
      </c>
      <c r="AX27" s="19">
        <f t="shared" si="155"/>
        <v>0</v>
      </c>
      <c r="AY27" s="51" t="s">
        <v>6</v>
      </c>
      <c r="AZ27" s="52">
        <v>6</v>
      </c>
      <c r="BA27" s="52">
        <v>3</v>
      </c>
      <c r="BB27" s="52" t="s">
        <v>17</v>
      </c>
      <c r="BC27" s="61">
        <f>IF(AY27&lt;&gt;0,((VLOOKUP(AY27,'1. Standard_Cost'!$B$4:$D$8,2)+VLOOKUP(AY27,'1. Standard_Cost'!$B$4:$D$8,3))*AZ27*BA27),"0")</f>
        <v>16200</v>
      </c>
      <c r="BD27" s="54"/>
      <c r="BE27" s="54"/>
      <c r="BF27" s="54"/>
      <c r="BG27" s="54"/>
      <c r="BH27" s="62">
        <f>+BD27*BF27*'1. Standard_Cost'!$B$16</f>
        <v>0</v>
      </c>
      <c r="BI27" s="62">
        <f>+BD27*BE27*BF27*'1. Standard_Cost'!$C$16</f>
        <v>0</v>
      </c>
      <c r="BJ27" s="62">
        <f>+BD27*BF27*BG27*'1. Standard_Cost'!$D$16</f>
        <v>0</v>
      </c>
      <c r="BK27" s="62">
        <f>+BD27*BE27*'1. Standard_Cost'!$E$16</f>
        <v>0</v>
      </c>
      <c r="BL27" s="62">
        <f t="shared" ref="BL27:BL29" si="209">SUM(BH27,BI27,BJ27,BK27)</f>
        <v>0</v>
      </c>
      <c r="BM27" s="54"/>
      <c r="BN27" s="54"/>
      <c r="BO27" s="54"/>
      <c r="BP27" s="62">
        <f>+BM27*((BO27*'1. Standard_Cost'!$B$20)+(BN27*BO27*'1. Standard_Cost'!$C$20))</f>
        <v>0</v>
      </c>
      <c r="BQ27" s="54"/>
      <c r="BR27" s="54"/>
      <c r="BS27" s="62">
        <f>+BQ27*'1. Standard_Cost'!$B$24+BR27*'1. Standard_Cost'!$C$24</f>
        <v>0</v>
      </c>
      <c r="BT27" s="56"/>
      <c r="BU27" s="57"/>
      <c r="BV27" s="62">
        <f>+BC27*'1. Standard_Cost'!$B$32</f>
        <v>3240</v>
      </c>
      <c r="BW27" s="62">
        <f t="shared" ref="BW27:BW29" si="210">SUM(BU27,BV27)</f>
        <v>3240</v>
      </c>
      <c r="BX27" s="62">
        <f t="shared" ref="BX27:BX29" si="211">SUM(BL27,BP27,BS27,BT27,BW27)</f>
        <v>3240</v>
      </c>
      <c r="BY27" s="54"/>
      <c r="BZ27" s="54"/>
      <c r="CA27" s="54"/>
      <c r="CB27" s="61">
        <f>+BY27*'1. Standard_Cost'!$B$28</f>
        <v>0</v>
      </c>
      <c r="CC27" s="61">
        <f>+BZ27*'1. Standard_Cost'!$C$28</f>
        <v>0</v>
      </c>
      <c r="CD27" s="61">
        <f>+CA27*'1. Standard_Cost'!$D$28</f>
        <v>0</v>
      </c>
      <c r="CE27" s="58"/>
      <c r="CF27" s="58"/>
      <c r="CG27" s="62">
        <f>SUM(CB27,CC27,CD27,CE27,CF27)</f>
        <v>0</v>
      </c>
      <c r="CH27" s="58">
        <v>5000</v>
      </c>
      <c r="CI27" s="58"/>
      <c r="CK27" s="62">
        <f>SUM((SUMIF(BB27,"T",BC27)),BL27,BP27,BS27,BT27,CG27,CH27)</f>
        <v>5000</v>
      </c>
      <c r="CL27" s="62">
        <f>SUMIF(BB27,"P",BC27)</f>
        <v>16200</v>
      </c>
      <c r="CM27" s="62">
        <f>+BW27</f>
        <v>3240</v>
      </c>
      <c r="CN27" s="62">
        <f t="shared" ref="CN27:CN29" si="212">SUM(CK27,CL27,CM27)</f>
        <v>24440</v>
      </c>
      <c r="CO27" s="59">
        <v>16200</v>
      </c>
      <c r="CP27" s="59">
        <v>0</v>
      </c>
      <c r="CQ27" s="63">
        <f>+CO27+CP27-CN27</f>
        <v>-8240</v>
      </c>
      <c r="CR27" s="19">
        <f t="shared" si="1"/>
        <v>0</v>
      </c>
      <c r="CS27" s="51" t="s">
        <v>6</v>
      </c>
      <c r="CT27" s="52">
        <v>12</v>
      </c>
      <c r="CU27" s="52">
        <v>3</v>
      </c>
      <c r="CV27" s="52" t="s">
        <v>17</v>
      </c>
      <c r="CW27" s="64">
        <f>IF(CS27&lt;&gt;0,((VLOOKUP(CS27,'1. Standard_Cost'!$B$4:$D$8,2)+VLOOKUP(CS27,'1. Standard_Cost'!$B$4:$D$8,3))*CT27*CU27),"0")</f>
        <v>32400</v>
      </c>
      <c r="CX27" s="54"/>
      <c r="CY27" s="54"/>
      <c r="CZ27" s="54"/>
      <c r="DA27" s="54"/>
      <c r="DB27" s="65">
        <f>+CX27*CZ27*'1. Standard_Cost'!$B$16</f>
        <v>0</v>
      </c>
      <c r="DC27" s="65">
        <f>+CX27*CY27*CZ27*'1. Standard_Cost'!$C$16</f>
        <v>0</v>
      </c>
      <c r="DD27" s="65">
        <f>+CX27*CZ27*DA27*'1. Standard_Cost'!$D$16</f>
        <v>0</v>
      </c>
      <c r="DE27" s="65">
        <f>+CX27*CY27*'1. Standard_Cost'!$E$16</f>
        <v>0</v>
      </c>
      <c r="DF27" s="65">
        <f t="shared" ref="DF27:DF29" si="213">SUM(DB27,DC27,DD27,DE27)</f>
        <v>0</v>
      </c>
      <c r="DG27" s="54"/>
      <c r="DH27" s="54"/>
      <c r="DI27" s="54"/>
      <c r="DJ27" s="65">
        <f>+DG27*((DI27*'1. Standard_Cost'!$B$20)+(DH27*DI27*'1. Standard_Cost'!$C$20))</f>
        <v>0</v>
      </c>
      <c r="DK27" s="54"/>
      <c r="DL27" s="54"/>
      <c r="DM27" s="65">
        <f>+DK27*'1. Standard_Cost'!$B$24+DL27*'1. Standard_Cost'!$C$24</f>
        <v>0</v>
      </c>
      <c r="DN27" s="56"/>
      <c r="DO27" s="57"/>
      <c r="DP27" s="65">
        <f>+CW27*'1. Standard_Cost'!$B$32</f>
        <v>6480</v>
      </c>
      <c r="DQ27" s="65">
        <f t="shared" ref="DQ27:DQ29" si="214">SUM(DO27,DP27)</f>
        <v>6480</v>
      </c>
      <c r="DR27" s="65">
        <f t="shared" ref="DR27:DR29" si="215">SUM(DF27,DJ27,DM27,DN27,DQ27)</f>
        <v>6480</v>
      </c>
      <c r="DS27" s="54"/>
      <c r="DT27" s="54"/>
      <c r="DU27" s="54"/>
      <c r="DV27" s="64">
        <f>+DS27*'1. Standard_Cost'!$B$28</f>
        <v>0</v>
      </c>
      <c r="DW27" s="64">
        <f>+DT27*'1. Standard_Cost'!$C$28</f>
        <v>0</v>
      </c>
      <c r="DX27" s="64">
        <f>+DU27*'1. Standard_Cost'!$D$28</f>
        <v>0</v>
      </c>
      <c r="DY27" s="58"/>
      <c r="DZ27" s="58"/>
      <c r="EA27" s="65">
        <f>SUM(DV27,DW27,DX27,DY27,DZ27)</f>
        <v>0</v>
      </c>
      <c r="EB27" s="58"/>
      <c r="EC27" s="58"/>
      <c r="EE27" s="65">
        <f>SUM((SUMIF(CV27,"T",CW27)),DF27,DJ27,DM27,DN27,EA27,EB27)</f>
        <v>0</v>
      </c>
      <c r="EF27" s="65">
        <f>SUMIF(CV27,"P",CW27)</f>
        <v>32400</v>
      </c>
      <c r="EG27" s="65">
        <f t="shared" ref="EG27:EG29" si="216">+DQ27</f>
        <v>6480</v>
      </c>
      <c r="EH27" s="65">
        <f t="shared" ref="EH27:EH29" si="217">SUM(EE27,EF27,EG27)</f>
        <v>38880</v>
      </c>
      <c r="EI27" s="59">
        <v>32400</v>
      </c>
      <c r="EJ27" s="59">
        <v>6480</v>
      </c>
      <c r="EK27" s="63">
        <f>+EI27+EJ27-EH27</f>
        <v>0</v>
      </c>
      <c r="EL27" s="19">
        <f t="shared" si="2"/>
        <v>0</v>
      </c>
      <c r="EM27" s="66">
        <f>SUM(I27,BC27,CW27)</f>
        <v>48600</v>
      </c>
      <c r="EN27" s="66">
        <f t="shared" si="202"/>
        <v>675</v>
      </c>
      <c r="EO27" s="66">
        <f t="shared" si="202"/>
        <v>2250</v>
      </c>
      <c r="EP27" s="66">
        <f t="shared" si="202"/>
        <v>2700</v>
      </c>
      <c r="EQ27" s="66">
        <f t="shared" si="202"/>
        <v>300</v>
      </c>
      <c r="ER27" s="66">
        <f t="shared" si="202"/>
        <v>5925</v>
      </c>
      <c r="ES27" s="66">
        <f>SUM(V27,BP27,DJ27)</f>
        <v>0</v>
      </c>
      <c r="ET27" s="66">
        <f t="shared" si="203"/>
        <v>68000</v>
      </c>
      <c r="EU27" s="66">
        <f t="shared" si="203"/>
        <v>0</v>
      </c>
      <c r="EV27" s="66">
        <f t="shared" si="203"/>
        <v>0</v>
      </c>
      <c r="EW27" s="66">
        <f t="shared" si="203"/>
        <v>9720</v>
      </c>
      <c r="EX27" s="66">
        <f>SUM(AG27,CA27,DU27)</f>
        <v>5</v>
      </c>
      <c r="EY27" s="66">
        <f>SUM(AD27,BX27,DR27)</f>
        <v>83645</v>
      </c>
      <c r="EZ27" s="66">
        <f t="shared" si="204"/>
        <v>0</v>
      </c>
      <c r="FA27" s="66">
        <f t="shared" si="204"/>
        <v>400</v>
      </c>
      <c r="FB27" s="66">
        <f t="shared" si="204"/>
        <v>75000</v>
      </c>
      <c r="FC27" s="66">
        <f t="shared" si="204"/>
        <v>0</v>
      </c>
      <c r="FD27" s="66">
        <f t="shared" si="204"/>
        <v>0</v>
      </c>
      <c r="FE27" s="66">
        <f t="shared" si="204"/>
        <v>75400</v>
      </c>
      <c r="FF27" s="66">
        <f t="shared" si="204"/>
        <v>5000</v>
      </c>
      <c r="FG27" s="67"/>
      <c r="FH27" s="66">
        <f t="shared" si="205"/>
        <v>154325</v>
      </c>
      <c r="FI27" s="66">
        <f t="shared" si="205"/>
        <v>48600</v>
      </c>
      <c r="FJ27" s="66">
        <f t="shared" si="205"/>
        <v>9720</v>
      </c>
      <c r="FK27" s="66">
        <f t="shared" si="205"/>
        <v>212645</v>
      </c>
      <c r="FL27" s="66">
        <f t="shared" si="205"/>
        <v>48600</v>
      </c>
      <c r="FM27" s="66">
        <f t="shared" si="205"/>
        <v>6480</v>
      </c>
      <c r="FN27" s="267">
        <f t="shared" si="205"/>
        <v>-157565</v>
      </c>
      <c r="FO27" s="19">
        <f t="shared" si="160"/>
        <v>0</v>
      </c>
      <c r="FP27" s="68">
        <f t="shared" si="21"/>
        <v>0</v>
      </c>
    </row>
    <row r="28" spans="2:172" ht="13.8" customHeight="1" outlineLevel="2" x14ac:dyDescent="0.3">
      <c r="B28" s="295"/>
      <c r="C28" s="297"/>
      <c r="D28" s="69" t="s">
        <v>67</v>
      </c>
      <c r="E28" s="51"/>
      <c r="F28" s="52"/>
      <c r="G28" s="52"/>
      <c r="H28" s="52"/>
      <c r="I28" s="53" t="str">
        <f>IF(E28&lt;&gt;0,((VLOOKUP(E28,'1. Standard_Cost'!$B$4:$D$8,2)+VLOOKUP(E28,'1. Standard_Cost'!$B$4:$D$8,3))*F28*G28),"0")</f>
        <v>0</v>
      </c>
      <c r="J28" s="54"/>
      <c r="K28" s="54"/>
      <c r="L28" s="54"/>
      <c r="M28" s="54"/>
      <c r="N28" s="55">
        <f>+J28*L28*'1. Standard_Cost'!$B$16</f>
        <v>0</v>
      </c>
      <c r="O28" s="55">
        <f>+J28*K28*L28*'1. Standard_Cost'!$C$16</f>
        <v>0</v>
      </c>
      <c r="P28" s="55">
        <f>+J28*L28*M28*'1. Standard_Cost'!$D$16</f>
        <v>0</v>
      </c>
      <c r="Q28" s="55">
        <f>+J28*K28*'1. Standard_Cost'!$E$16</f>
        <v>0</v>
      </c>
      <c r="R28" s="55">
        <f t="shared" si="201"/>
        <v>0</v>
      </c>
      <c r="S28" s="54"/>
      <c r="T28" s="54"/>
      <c r="U28" s="54"/>
      <c r="V28" s="55">
        <f>+S28*((U28*'1. Standard_Cost'!$B$20)+(T28*U28*'1. Standard_Cost'!$C$20))</f>
        <v>0</v>
      </c>
      <c r="W28" s="54"/>
      <c r="X28" s="54"/>
      <c r="Y28" s="55">
        <f>+W28*'1. Standard_Cost'!$B$24+X28*'1. Standard_Cost'!$C$24</f>
        <v>0</v>
      </c>
      <c r="Z28" s="56">
        <v>15000</v>
      </c>
      <c r="AA28" s="57"/>
      <c r="AB28" s="55">
        <f>+I28*'1. Standard_Cost'!$B$32</f>
        <v>0</v>
      </c>
      <c r="AC28" s="55">
        <f t="shared" si="206"/>
        <v>0</v>
      </c>
      <c r="AD28" s="55">
        <f t="shared" si="207"/>
        <v>15000</v>
      </c>
      <c r="AE28" s="54"/>
      <c r="AF28" s="54"/>
      <c r="AG28" s="54"/>
      <c r="AH28" s="53">
        <f>+AE28*'1. Standard_Cost'!$B$28</f>
        <v>0</v>
      </c>
      <c r="AI28" s="53">
        <f>+AF28*'1. Standard_Cost'!$C$28</f>
        <v>0</v>
      </c>
      <c r="AJ28" s="53">
        <f>+AG28*'1. Standard_Cost'!$D$28</f>
        <v>0</v>
      </c>
      <c r="AK28" s="58"/>
      <c r="AL28" s="58"/>
      <c r="AM28" s="55">
        <f>SUM(AH28,AI28,AJ28,AK28,AL28)</f>
        <v>0</v>
      </c>
      <c r="AN28" s="58"/>
      <c r="AO28" s="58"/>
      <c r="AQ28" s="55">
        <f>SUM((SUMIF(H28,"T",I28)),R28,V28,Y28,Z28,AM28,AN28)</f>
        <v>15000</v>
      </c>
      <c r="AR28" s="55">
        <f>SUMIF(H28,"P",I28)</f>
        <v>0</v>
      </c>
      <c r="AS28" s="55">
        <f>+AC28</f>
        <v>0</v>
      </c>
      <c r="AT28" s="55">
        <f t="shared" si="208"/>
        <v>15000</v>
      </c>
      <c r="AU28" s="59"/>
      <c r="AV28" s="59"/>
      <c r="AW28" s="60">
        <f>+AU28+AV28-AT28</f>
        <v>-15000</v>
      </c>
      <c r="AX28" s="19">
        <f t="shared" si="155"/>
        <v>0</v>
      </c>
      <c r="AY28" s="51"/>
      <c r="AZ28" s="52"/>
      <c r="BA28" s="52"/>
      <c r="BB28" s="52"/>
      <c r="BC28" s="61" t="str">
        <f>IF(AY28&lt;&gt;0,((VLOOKUP(AY28,'1. Standard_Cost'!$B$4:$D$8,2)+VLOOKUP(AY28,'1. Standard_Cost'!$B$4:$D$8,3))*AZ28*BA28),"0")</f>
        <v>0</v>
      </c>
      <c r="BD28" s="54"/>
      <c r="BE28" s="54"/>
      <c r="BF28" s="54"/>
      <c r="BG28" s="54"/>
      <c r="BH28" s="62">
        <f>+BD28*BF28*'1. Standard_Cost'!$B$16</f>
        <v>0</v>
      </c>
      <c r="BI28" s="62">
        <f>+BD28*BE28*BF28*'1. Standard_Cost'!$C$16</f>
        <v>0</v>
      </c>
      <c r="BJ28" s="62">
        <f>+BD28*BF28*BG28*'1. Standard_Cost'!$D$16</f>
        <v>0</v>
      </c>
      <c r="BK28" s="62">
        <f>+BD28*BE28*'1. Standard_Cost'!$E$16</f>
        <v>0</v>
      </c>
      <c r="BL28" s="62">
        <f t="shared" si="209"/>
        <v>0</v>
      </c>
      <c r="BM28" s="54"/>
      <c r="BN28" s="54"/>
      <c r="BO28" s="54"/>
      <c r="BP28" s="62">
        <f>+BM28*((BO28*'1. Standard_Cost'!$B$20)+(BN28*BO28*'1. Standard_Cost'!$C$20))</f>
        <v>0</v>
      </c>
      <c r="BQ28" s="54"/>
      <c r="BR28" s="54"/>
      <c r="BS28" s="62">
        <f>+BQ28*'1. Standard_Cost'!$B$24+BR28*'1. Standard_Cost'!$C$24</f>
        <v>0</v>
      </c>
      <c r="BT28" s="56"/>
      <c r="BU28" s="57"/>
      <c r="BV28" s="62">
        <f>+BC28*'1. Standard_Cost'!$B$32</f>
        <v>0</v>
      </c>
      <c r="BW28" s="62">
        <f t="shared" si="210"/>
        <v>0</v>
      </c>
      <c r="BX28" s="62">
        <f t="shared" si="211"/>
        <v>0</v>
      </c>
      <c r="BY28" s="54"/>
      <c r="BZ28" s="54"/>
      <c r="CA28" s="54"/>
      <c r="CB28" s="61">
        <f>+BY28*'1. Standard_Cost'!$B$28</f>
        <v>0</v>
      </c>
      <c r="CC28" s="61">
        <f>+BZ28*'1. Standard_Cost'!$C$28</f>
        <v>0</v>
      </c>
      <c r="CD28" s="61">
        <f>+CA28*'1. Standard_Cost'!$D$28</f>
        <v>0</v>
      </c>
      <c r="CE28" s="58"/>
      <c r="CF28" s="58"/>
      <c r="CG28" s="62">
        <f>SUM(CB28,CC28,CD28,CE28,CF28)</f>
        <v>0</v>
      </c>
      <c r="CH28" s="58">
        <v>5000</v>
      </c>
      <c r="CI28" s="58"/>
      <c r="CK28" s="62">
        <f>SUM((SUMIF(BB28,"T",BC28)),BL28,BP28,BS28,BT28,CG28,CH28)</f>
        <v>5000</v>
      </c>
      <c r="CL28" s="62">
        <f>SUMIF(BB28,"P",BC28)</f>
        <v>0</v>
      </c>
      <c r="CM28" s="62">
        <f>+BW28</f>
        <v>0</v>
      </c>
      <c r="CN28" s="62">
        <f t="shared" si="212"/>
        <v>5000</v>
      </c>
      <c r="CO28" s="59"/>
      <c r="CP28" s="59"/>
      <c r="CQ28" s="63">
        <f>+CO28+CP28-CN28</f>
        <v>-5000</v>
      </c>
      <c r="CR28" s="19">
        <f t="shared" si="1"/>
        <v>0</v>
      </c>
      <c r="CS28" s="51"/>
      <c r="CT28" s="52"/>
      <c r="CU28" s="52"/>
      <c r="CV28" s="52"/>
      <c r="CW28" s="64" t="str">
        <f>IF(CS28&lt;&gt;0,((VLOOKUP(CS28,'1. Standard_Cost'!$B$4:$D$8,2)+VLOOKUP(CS28,'1. Standard_Cost'!$B$4:$D$8,3))*CT28*CU28),"0")</f>
        <v>0</v>
      </c>
      <c r="CX28" s="54"/>
      <c r="CY28" s="54"/>
      <c r="CZ28" s="54"/>
      <c r="DA28" s="54"/>
      <c r="DB28" s="65">
        <f>+CX28*CZ28*'1. Standard_Cost'!$B$16</f>
        <v>0</v>
      </c>
      <c r="DC28" s="65">
        <f>+CX28*CY28*CZ28*'1. Standard_Cost'!$C$16</f>
        <v>0</v>
      </c>
      <c r="DD28" s="65">
        <f>+CX28*CZ28*DA28*'1. Standard_Cost'!$D$16</f>
        <v>0</v>
      </c>
      <c r="DE28" s="65">
        <f>+CX28*CY28*'1. Standard_Cost'!$E$16</f>
        <v>0</v>
      </c>
      <c r="DF28" s="65">
        <f t="shared" si="213"/>
        <v>0</v>
      </c>
      <c r="DG28" s="54"/>
      <c r="DH28" s="54"/>
      <c r="DI28" s="54"/>
      <c r="DJ28" s="65">
        <f>+DG28*((DI28*'1. Standard_Cost'!$B$20)+(DH28*DI28*'1. Standard_Cost'!$C$20))</f>
        <v>0</v>
      </c>
      <c r="DK28" s="54"/>
      <c r="DL28" s="54">
        <v>100</v>
      </c>
      <c r="DM28" s="65">
        <f>+DK28*'1. Standard_Cost'!$B$24+DL28*'1. Standard_Cost'!$C$24</f>
        <v>35000</v>
      </c>
      <c r="DN28" s="56"/>
      <c r="DO28" s="57"/>
      <c r="DP28" s="65">
        <f>+CW28*'1. Standard_Cost'!$B$32</f>
        <v>0</v>
      </c>
      <c r="DQ28" s="65">
        <f t="shared" si="214"/>
        <v>0</v>
      </c>
      <c r="DR28" s="65">
        <f t="shared" si="215"/>
        <v>35000</v>
      </c>
      <c r="DS28" s="54"/>
      <c r="DT28" s="54"/>
      <c r="DU28" s="54"/>
      <c r="DV28" s="64">
        <f>+DS28*'1. Standard_Cost'!$B$28</f>
        <v>0</v>
      </c>
      <c r="DW28" s="64">
        <f>+DT28*'1. Standard_Cost'!$C$28</f>
        <v>0</v>
      </c>
      <c r="DX28" s="64">
        <f>+DU28*'1. Standard_Cost'!$D$28</f>
        <v>0</v>
      </c>
      <c r="DY28" s="58"/>
      <c r="DZ28" s="58"/>
      <c r="EA28" s="65">
        <f>SUM(DV28,DW28,DX28,DY28,DZ28)</f>
        <v>0</v>
      </c>
      <c r="EB28" s="58"/>
      <c r="EC28" s="58"/>
      <c r="EE28" s="65">
        <f>SUM((SUMIF(CV28,"T",CW28)),DF28,DJ28,DM28,DN28,EA28,EB28)</f>
        <v>35000</v>
      </c>
      <c r="EF28" s="65">
        <f>SUMIF(CV28,"P",CW28)</f>
        <v>0</v>
      </c>
      <c r="EG28" s="65">
        <f t="shared" si="216"/>
        <v>0</v>
      </c>
      <c r="EH28" s="65">
        <f t="shared" si="217"/>
        <v>35000</v>
      </c>
      <c r="EI28" s="59"/>
      <c r="EJ28" s="59"/>
      <c r="EK28" s="63">
        <f>+EI28+EJ28-EH28</f>
        <v>-35000</v>
      </c>
      <c r="EL28" s="19">
        <f t="shared" si="2"/>
        <v>0</v>
      </c>
      <c r="EM28" s="66">
        <f>SUM(I28,BC28,CW28)</f>
        <v>0</v>
      </c>
      <c r="EN28" s="66">
        <f t="shared" si="202"/>
        <v>0</v>
      </c>
      <c r="EO28" s="66">
        <f t="shared" si="202"/>
        <v>0</v>
      </c>
      <c r="EP28" s="66">
        <f t="shared" si="202"/>
        <v>0</v>
      </c>
      <c r="EQ28" s="66">
        <f t="shared" si="202"/>
        <v>0</v>
      </c>
      <c r="ER28" s="66">
        <f t="shared" si="202"/>
        <v>0</v>
      </c>
      <c r="ES28" s="66">
        <f>SUM(V28,BP28,DJ28)</f>
        <v>0</v>
      </c>
      <c r="ET28" s="66">
        <f t="shared" si="203"/>
        <v>35000</v>
      </c>
      <c r="EU28" s="66">
        <f t="shared" si="203"/>
        <v>15000</v>
      </c>
      <c r="EV28" s="66">
        <f t="shared" si="203"/>
        <v>0</v>
      </c>
      <c r="EW28" s="66">
        <f t="shared" si="203"/>
        <v>0</v>
      </c>
      <c r="EX28" s="66">
        <f>SUM(AG28,CA28,DU28)</f>
        <v>0</v>
      </c>
      <c r="EY28" s="66">
        <f>SUM(AD28,BX28,DR28)</f>
        <v>50000</v>
      </c>
      <c r="EZ28" s="66">
        <f t="shared" si="204"/>
        <v>0</v>
      </c>
      <c r="FA28" s="66">
        <f t="shared" si="204"/>
        <v>0</v>
      </c>
      <c r="FB28" s="66">
        <f t="shared" si="204"/>
        <v>0</v>
      </c>
      <c r="FC28" s="66">
        <f t="shared" si="204"/>
        <v>0</v>
      </c>
      <c r="FD28" s="66">
        <f t="shared" si="204"/>
        <v>0</v>
      </c>
      <c r="FE28" s="66">
        <f t="shared" si="204"/>
        <v>0</v>
      </c>
      <c r="FF28" s="66">
        <f t="shared" si="204"/>
        <v>5000</v>
      </c>
      <c r="FG28" s="67"/>
      <c r="FH28" s="66">
        <f t="shared" si="205"/>
        <v>55000</v>
      </c>
      <c r="FI28" s="66">
        <f t="shared" si="205"/>
        <v>0</v>
      </c>
      <c r="FJ28" s="66">
        <f t="shared" si="205"/>
        <v>0</v>
      </c>
      <c r="FK28" s="66">
        <f t="shared" si="205"/>
        <v>55000</v>
      </c>
      <c r="FL28" s="66">
        <f t="shared" si="205"/>
        <v>0</v>
      </c>
      <c r="FM28" s="66">
        <f t="shared" si="205"/>
        <v>0</v>
      </c>
      <c r="FN28" s="267">
        <f t="shared" si="205"/>
        <v>-55000</v>
      </c>
      <c r="FO28" s="19">
        <f t="shared" si="160"/>
        <v>0</v>
      </c>
      <c r="FP28" s="68">
        <f t="shared" si="21"/>
        <v>0</v>
      </c>
    </row>
    <row r="29" spans="2:172" ht="13.8" customHeight="1" outlineLevel="2" x14ac:dyDescent="0.3">
      <c r="B29" s="295"/>
      <c r="C29" s="297"/>
      <c r="D29" s="70" t="s">
        <v>50</v>
      </c>
      <c r="E29" s="51"/>
      <c r="F29" s="52"/>
      <c r="G29" s="52"/>
      <c r="H29" s="52"/>
      <c r="I29" s="53" t="str">
        <f>IF(E29&lt;&gt;0,((VLOOKUP(E29,'1. Standard_Cost'!$B$4:$D$8,2)+VLOOKUP(E29,'1. Standard_Cost'!$B$4:$D$8,3))*F29*G29),"0")</f>
        <v>0</v>
      </c>
      <c r="J29" s="54"/>
      <c r="K29" s="54"/>
      <c r="L29" s="54"/>
      <c r="M29" s="54"/>
      <c r="N29" s="55">
        <f>+J29*L29*'1. Standard_Cost'!$B$16</f>
        <v>0</v>
      </c>
      <c r="O29" s="55">
        <f>+J29*K29*L29*'1. Standard_Cost'!$C$16</f>
        <v>0</v>
      </c>
      <c r="P29" s="55">
        <f>+J29*L29*M29*'1. Standard_Cost'!$D$16</f>
        <v>0</v>
      </c>
      <c r="Q29" s="55">
        <f>+J29*K29*'1. Standard_Cost'!$E$16</f>
        <v>0</v>
      </c>
      <c r="R29" s="55">
        <f t="shared" si="201"/>
        <v>0</v>
      </c>
      <c r="S29" s="54"/>
      <c r="T29" s="54"/>
      <c r="U29" s="54"/>
      <c r="V29" s="55">
        <f>+S29*((U29*'1. Standard_Cost'!$B$20)+(T29*U29*'1. Standard_Cost'!$C$20))</f>
        <v>0</v>
      </c>
      <c r="W29" s="54"/>
      <c r="X29" s="54"/>
      <c r="Y29" s="55">
        <f>+W29*'1. Standard_Cost'!$B$24+X29*'1. Standard_Cost'!$C$24</f>
        <v>0</v>
      </c>
      <c r="Z29" s="56"/>
      <c r="AA29" s="57"/>
      <c r="AB29" s="55">
        <f>+I29*'1. Standard_Cost'!$B$32</f>
        <v>0</v>
      </c>
      <c r="AC29" s="55">
        <f t="shared" si="206"/>
        <v>0</v>
      </c>
      <c r="AD29" s="55">
        <f t="shared" si="207"/>
        <v>0</v>
      </c>
      <c r="AE29" s="54"/>
      <c r="AF29" s="54"/>
      <c r="AG29" s="54"/>
      <c r="AH29" s="53">
        <f>+AE29*'1. Standard_Cost'!$B$28</f>
        <v>0</v>
      </c>
      <c r="AI29" s="53">
        <f>+AF29*'1. Standard_Cost'!$C$28</f>
        <v>0</v>
      </c>
      <c r="AJ29" s="53">
        <f>+AG29*'1. Standard_Cost'!$D$28</f>
        <v>0</v>
      </c>
      <c r="AK29" s="58"/>
      <c r="AL29" s="58"/>
      <c r="AM29" s="55">
        <f>SUM(AH29,AI29,AJ29,AK29,AL29)</f>
        <v>0</v>
      </c>
      <c r="AN29" s="58"/>
      <c r="AO29" s="58"/>
      <c r="AQ29" s="55">
        <f>SUM((SUMIF(H29,"T",I29)),R29,V29,Y29,Z29,AM29,AN29)</f>
        <v>0</v>
      </c>
      <c r="AR29" s="55">
        <f>SUMIF(H29,"P",I29)</f>
        <v>0</v>
      </c>
      <c r="AS29" s="55">
        <f>+AC29</f>
        <v>0</v>
      </c>
      <c r="AT29" s="55">
        <f t="shared" si="208"/>
        <v>0</v>
      </c>
      <c r="AU29" s="59"/>
      <c r="AV29" s="59"/>
      <c r="AW29" s="60">
        <f>+AU29+AV29-AT29</f>
        <v>0</v>
      </c>
      <c r="AX29" s="19">
        <f t="shared" si="155"/>
        <v>0</v>
      </c>
      <c r="AY29" s="51"/>
      <c r="AZ29" s="52"/>
      <c r="BA29" s="52"/>
      <c r="BB29" s="52"/>
      <c r="BC29" s="61" t="str">
        <f>IF(AY29&lt;&gt;0,((VLOOKUP(AY29,'1. Standard_Cost'!$B$4:$D$8,2)+VLOOKUP(AY29,'1. Standard_Cost'!$B$4:$D$8,3))*AZ29*BA29),"0")</f>
        <v>0</v>
      </c>
      <c r="BD29" s="54"/>
      <c r="BE29" s="54"/>
      <c r="BF29" s="54"/>
      <c r="BG29" s="54"/>
      <c r="BH29" s="62">
        <f>+BD29*BF29*'1. Standard_Cost'!$B$16</f>
        <v>0</v>
      </c>
      <c r="BI29" s="62">
        <f>+BD29*BE29*BF29*'1. Standard_Cost'!$C$16</f>
        <v>0</v>
      </c>
      <c r="BJ29" s="62">
        <f>+BD29*BF29*BG29*'1. Standard_Cost'!$D$16</f>
        <v>0</v>
      </c>
      <c r="BK29" s="62">
        <f>+BD29*BE29*'1. Standard_Cost'!$E$16</f>
        <v>0</v>
      </c>
      <c r="BL29" s="62">
        <f t="shared" si="209"/>
        <v>0</v>
      </c>
      <c r="BM29" s="54"/>
      <c r="BN29" s="54"/>
      <c r="BO29" s="54"/>
      <c r="BP29" s="62">
        <f>+BM29*((BO29*'1. Standard_Cost'!$B$20)+(BN29*BO29*'1. Standard_Cost'!$C$20))</f>
        <v>0</v>
      </c>
      <c r="BQ29" s="54"/>
      <c r="BR29" s="54"/>
      <c r="BS29" s="62">
        <f>+BQ29*'1. Standard_Cost'!$B$24+BR29*'1. Standard_Cost'!$C$24</f>
        <v>0</v>
      </c>
      <c r="BT29" s="56"/>
      <c r="BU29" s="57"/>
      <c r="BV29" s="62">
        <f>+BC29*'1. Standard_Cost'!$B$32</f>
        <v>0</v>
      </c>
      <c r="BW29" s="62">
        <f t="shared" si="210"/>
        <v>0</v>
      </c>
      <c r="BX29" s="62">
        <f t="shared" si="211"/>
        <v>0</v>
      </c>
      <c r="BY29" s="54"/>
      <c r="BZ29" s="54"/>
      <c r="CA29" s="54"/>
      <c r="CB29" s="61">
        <f>+BY29*'1. Standard_Cost'!$B$28</f>
        <v>0</v>
      </c>
      <c r="CC29" s="61">
        <f>+BZ29*'1. Standard_Cost'!$C$28</f>
        <v>0</v>
      </c>
      <c r="CD29" s="61">
        <f>+CA29*'1. Standard_Cost'!$D$28</f>
        <v>0</v>
      </c>
      <c r="CE29" s="58"/>
      <c r="CF29" s="58"/>
      <c r="CG29" s="62">
        <f>SUM(CB29,CC29,CD29,CE29,CF29)</f>
        <v>0</v>
      </c>
      <c r="CH29" s="58"/>
      <c r="CI29" s="58"/>
      <c r="CK29" s="62">
        <f>SUM((SUMIF(BB29,"T",BC29)),BL29,BP29,BS29,BT29,CG29,CH29)</f>
        <v>0</v>
      </c>
      <c r="CL29" s="62">
        <f>SUMIF(BB29,"P",BC29)</f>
        <v>0</v>
      </c>
      <c r="CM29" s="62">
        <f>+BW29</f>
        <v>0</v>
      </c>
      <c r="CN29" s="62">
        <f t="shared" si="212"/>
        <v>0</v>
      </c>
      <c r="CO29" s="59"/>
      <c r="CP29" s="59"/>
      <c r="CQ29" s="63">
        <f>+CO29+CP29-CN29</f>
        <v>0</v>
      </c>
      <c r="CR29" s="19">
        <f t="shared" si="1"/>
        <v>0</v>
      </c>
      <c r="CS29" s="51"/>
      <c r="CT29" s="52"/>
      <c r="CU29" s="52"/>
      <c r="CV29" s="52"/>
      <c r="CW29" s="64" t="str">
        <f>IF(CS29&lt;&gt;0,((VLOOKUP(CS29,'1. Standard_Cost'!$B$4:$D$8,2)+VLOOKUP(CS29,'1. Standard_Cost'!$B$4:$D$8,3))*CT29*CU29),"0")</f>
        <v>0</v>
      </c>
      <c r="CX29" s="54"/>
      <c r="CY29" s="54"/>
      <c r="CZ29" s="54"/>
      <c r="DA29" s="54"/>
      <c r="DB29" s="65">
        <f>+CX29*CZ29*'1. Standard_Cost'!$B$16</f>
        <v>0</v>
      </c>
      <c r="DC29" s="65">
        <f>+CX29*CY29*CZ29*'1. Standard_Cost'!$C$16</f>
        <v>0</v>
      </c>
      <c r="DD29" s="65">
        <f>+CX29*CZ29*DA29*'1. Standard_Cost'!$D$16</f>
        <v>0</v>
      </c>
      <c r="DE29" s="65">
        <f>+CX29*CY29*'1. Standard_Cost'!$E$16</f>
        <v>0</v>
      </c>
      <c r="DF29" s="65">
        <f t="shared" si="213"/>
        <v>0</v>
      </c>
      <c r="DG29" s="54"/>
      <c r="DH29" s="54"/>
      <c r="DI29" s="54"/>
      <c r="DJ29" s="65">
        <f>+DG29*((DI29*'1. Standard_Cost'!$B$20)+(DH29*DI29*'1. Standard_Cost'!$C$20))</f>
        <v>0</v>
      </c>
      <c r="DK29" s="54"/>
      <c r="DL29" s="54"/>
      <c r="DM29" s="65">
        <f>+DK29*'1. Standard_Cost'!$B$24+DL29*'1. Standard_Cost'!$C$24</f>
        <v>0</v>
      </c>
      <c r="DN29" s="56"/>
      <c r="DO29" s="57"/>
      <c r="DP29" s="65">
        <f>+CW29*'1. Standard_Cost'!$B$32</f>
        <v>0</v>
      </c>
      <c r="DQ29" s="65">
        <f t="shared" si="214"/>
        <v>0</v>
      </c>
      <c r="DR29" s="65">
        <f t="shared" si="215"/>
        <v>0</v>
      </c>
      <c r="DS29" s="54"/>
      <c r="DT29" s="54"/>
      <c r="DU29" s="54"/>
      <c r="DV29" s="64">
        <f>+DS29*'1. Standard_Cost'!$B$28</f>
        <v>0</v>
      </c>
      <c r="DW29" s="64">
        <f>+DT29*'1. Standard_Cost'!$C$28</f>
        <v>0</v>
      </c>
      <c r="DX29" s="64">
        <f>+DU29*'1. Standard_Cost'!$D$28</f>
        <v>0</v>
      </c>
      <c r="DY29" s="58"/>
      <c r="DZ29" s="58"/>
      <c r="EA29" s="65">
        <f>SUM(DV29,DW29,DX29,DY29,DZ29)</f>
        <v>0</v>
      </c>
      <c r="EB29" s="58"/>
      <c r="EC29" s="58"/>
      <c r="EE29" s="65">
        <f>SUM((SUMIF(CV29,"T",CW29)),DF29,DJ29,DM29,DN29,EA29,EB29)</f>
        <v>0</v>
      </c>
      <c r="EF29" s="65">
        <f>SUMIF(CV29,"P",CW29)</f>
        <v>0</v>
      </c>
      <c r="EG29" s="65">
        <f t="shared" si="216"/>
        <v>0</v>
      </c>
      <c r="EH29" s="65">
        <f t="shared" si="217"/>
        <v>0</v>
      </c>
      <c r="EI29" s="59"/>
      <c r="EJ29" s="59"/>
      <c r="EK29" s="63">
        <f>+EI29+EJ29-EH29</f>
        <v>0</v>
      </c>
      <c r="EL29" s="19">
        <f t="shared" si="2"/>
        <v>0</v>
      </c>
      <c r="EM29" s="66">
        <f>SUM(I29,BC29,CW29)</f>
        <v>0</v>
      </c>
      <c r="EN29" s="66">
        <f t="shared" si="202"/>
        <v>0</v>
      </c>
      <c r="EO29" s="66">
        <f t="shared" si="202"/>
        <v>0</v>
      </c>
      <c r="EP29" s="66">
        <f t="shared" si="202"/>
        <v>0</v>
      </c>
      <c r="EQ29" s="66">
        <f t="shared" si="202"/>
        <v>0</v>
      </c>
      <c r="ER29" s="66">
        <f t="shared" si="202"/>
        <v>0</v>
      </c>
      <c r="ES29" s="66">
        <f>SUM(V29,BP29,DJ29)</f>
        <v>0</v>
      </c>
      <c r="ET29" s="66">
        <f t="shared" si="203"/>
        <v>0</v>
      </c>
      <c r="EU29" s="66">
        <f t="shared" si="203"/>
        <v>0</v>
      </c>
      <c r="EV29" s="66">
        <f t="shared" si="203"/>
        <v>0</v>
      </c>
      <c r="EW29" s="66">
        <f t="shared" si="203"/>
        <v>0</v>
      </c>
      <c r="EX29" s="66">
        <f>SUM(AG29,CA29,DU29)</f>
        <v>0</v>
      </c>
      <c r="EY29" s="66">
        <f>SUM(AD29,BX29,DR29)</f>
        <v>0</v>
      </c>
      <c r="EZ29" s="66">
        <f t="shared" si="204"/>
        <v>0</v>
      </c>
      <c r="FA29" s="66">
        <f t="shared" si="204"/>
        <v>0</v>
      </c>
      <c r="FB29" s="66">
        <f t="shared" si="204"/>
        <v>0</v>
      </c>
      <c r="FC29" s="66">
        <f t="shared" si="204"/>
        <v>0</v>
      </c>
      <c r="FD29" s="66">
        <f t="shared" si="204"/>
        <v>0</v>
      </c>
      <c r="FE29" s="66">
        <f t="shared" si="204"/>
        <v>0</v>
      </c>
      <c r="FF29" s="66">
        <f t="shared" si="204"/>
        <v>0</v>
      </c>
      <c r="FG29" s="67"/>
      <c r="FH29" s="66">
        <f t="shared" si="205"/>
        <v>0</v>
      </c>
      <c r="FI29" s="66">
        <f t="shared" si="205"/>
        <v>0</v>
      </c>
      <c r="FJ29" s="66">
        <f t="shared" si="205"/>
        <v>0</v>
      </c>
      <c r="FK29" s="66">
        <f t="shared" si="205"/>
        <v>0</v>
      </c>
      <c r="FL29" s="66">
        <f t="shared" si="205"/>
        <v>0</v>
      </c>
      <c r="FM29" s="66">
        <f t="shared" si="205"/>
        <v>0</v>
      </c>
      <c r="FN29" s="267">
        <f t="shared" si="205"/>
        <v>0</v>
      </c>
      <c r="FO29" s="19">
        <f t="shared" si="160"/>
        <v>0</v>
      </c>
      <c r="FP29" s="68">
        <f t="shared" si="21"/>
        <v>0</v>
      </c>
    </row>
    <row r="30" spans="2:172" outlineLevel="1" x14ac:dyDescent="0.3">
      <c r="B30" s="295"/>
      <c r="C30" s="297"/>
      <c r="D30" s="71" t="s">
        <v>68</v>
      </c>
      <c r="E30" s="72"/>
      <c r="F30" s="72"/>
      <c r="G30" s="72"/>
      <c r="H30" s="73"/>
      <c r="I30" s="74">
        <f>SUM(I26:I29)</f>
        <v>0</v>
      </c>
      <c r="J30" s="72"/>
      <c r="K30" s="72"/>
      <c r="L30" s="72"/>
      <c r="M30" s="72"/>
      <c r="N30" s="75">
        <f>SUM(N26:N29)</f>
        <v>675</v>
      </c>
      <c r="O30" s="75">
        <f>SUM(O26:O29)</f>
        <v>2250</v>
      </c>
      <c r="P30" s="75">
        <f>SUM(P26:P29)</f>
        <v>2700</v>
      </c>
      <c r="Q30" s="75">
        <f>SUM(Q26:Q29)</f>
        <v>300</v>
      </c>
      <c r="R30" s="74">
        <f>SUM(R26:R29)</f>
        <v>5925</v>
      </c>
      <c r="S30" s="72"/>
      <c r="T30" s="72"/>
      <c r="U30" s="72"/>
      <c r="V30" s="74">
        <f>SUM(V26:V29)</f>
        <v>0</v>
      </c>
      <c r="W30" s="72"/>
      <c r="X30" s="72"/>
      <c r="Y30" s="74">
        <f t="shared" ref="Y30" si="218">SUM(Y26:Y29)</f>
        <v>115500</v>
      </c>
      <c r="Z30" s="74">
        <f t="shared" ref="Z30" si="219">SUM(Z26:Z29)</f>
        <v>15000</v>
      </c>
      <c r="AA30" s="74">
        <f t="shared" ref="AA30" si="220">SUM(AA26:AA29)</f>
        <v>0</v>
      </c>
      <c r="AB30" s="74">
        <f t="shared" ref="AB30" si="221">SUM(AB26:AB29)</f>
        <v>0</v>
      </c>
      <c r="AC30" s="74">
        <f t="shared" ref="AC30" si="222">SUM(AC26:AC29)</f>
        <v>0</v>
      </c>
      <c r="AD30" s="74">
        <f t="shared" ref="AD30" si="223">SUM(AD26:AD29)</f>
        <v>136425</v>
      </c>
      <c r="AE30" s="72"/>
      <c r="AF30" s="72"/>
      <c r="AG30" s="72"/>
      <c r="AH30" s="72"/>
      <c r="AI30" s="72"/>
      <c r="AJ30" s="72"/>
      <c r="AK30" s="75">
        <f>SUM(AK26:AK29)</f>
        <v>0</v>
      </c>
      <c r="AL30" s="75">
        <f>SUM(AL26:AL29)</f>
        <v>0</v>
      </c>
      <c r="AM30" s="74">
        <f>SUM(AM26:AM29)</f>
        <v>75400</v>
      </c>
      <c r="AN30" s="74">
        <f>SUM(AN26:AN29)</f>
        <v>0</v>
      </c>
      <c r="AO30" s="76"/>
      <c r="AP30" s="77"/>
      <c r="AQ30" s="74">
        <f t="shared" ref="AQ30:AW30" si="224">SUM(AQ26:AQ29)</f>
        <v>211825</v>
      </c>
      <c r="AR30" s="74">
        <f t="shared" si="224"/>
        <v>0</v>
      </c>
      <c r="AS30" s="74">
        <f t="shared" si="224"/>
        <v>0</v>
      </c>
      <c r="AT30" s="74">
        <f t="shared" si="224"/>
        <v>211825</v>
      </c>
      <c r="AU30" s="74">
        <f t="shared" si="224"/>
        <v>0</v>
      </c>
      <c r="AV30" s="74">
        <f t="shared" si="224"/>
        <v>0</v>
      </c>
      <c r="AW30" s="74">
        <f t="shared" si="224"/>
        <v>-211825</v>
      </c>
      <c r="AX30" s="19">
        <f t="shared" si="155"/>
        <v>0</v>
      </c>
      <c r="AY30" s="78"/>
      <c r="AZ30" s="79"/>
      <c r="BA30" s="79"/>
      <c r="BB30" s="80"/>
      <c r="BC30" s="81">
        <f>SUM(BC26:BC29)</f>
        <v>16200</v>
      </c>
      <c r="BD30" s="79"/>
      <c r="BE30" s="79"/>
      <c r="BF30" s="79"/>
      <c r="BG30" s="79"/>
      <c r="BH30" s="82">
        <f>SUM(BH26:BH29)</f>
        <v>0</v>
      </c>
      <c r="BI30" s="82">
        <f>SUM(BI26:BI29)</f>
        <v>0</v>
      </c>
      <c r="BJ30" s="82">
        <f>SUM(BJ26:BJ29)</f>
        <v>0</v>
      </c>
      <c r="BK30" s="82">
        <f>SUM(BK26:BK29)</f>
        <v>0</v>
      </c>
      <c r="BL30" s="81">
        <f>SUM(BL26:BL29)</f>
        <v>0</v>
      </c>
      <c r="BM30" s="79"/>
      <c r="BN30" s="79"/>
      <c r="BO30" s="79"/>
      <c r="BP30" s="81">
        <f>SUM(BP26:BP29)</f>
        <v>0</v>
      </c>
      <c r="BQ30" s="79"/>
      <c r="BR30" s="79"/>
      <c r="BS30" s="81">
        <f t="shared" ref="BS30" si="225">SUM(BS26:BS29)</f>
        <v>0</v>
      </c>
      <c r="BT30" s="81">
        <f t="shared" ref="BT30" si="226">SUM(BT26:BT29)</f>
        <v>0</v>
      </c>
      <c r="BU30" s="81">
        <f t="shared" ref="BU30" si="227">SUM(BU26:BU29)</f>
        <v>0</v>
      </c>
      <c r="BV30" s="81">
        <f t="shared" ref="BV30" si="228">SUM(BV26:BV29)</f>
        <v>3240</v>
      </c>
      <c r="BW30" s="81">
        <f t="shared" ref="BW30" si="229">SUM(BW26:BW29)</f>
        <v>3240</v>
      </c>
      <c r="BX30" s="81">
        <f t="shared" ref="BX30" si="230">SUM(BX26:BX29)</f>
        <v>3240</v>
      </c>
      <c r="BY30" s="79"/>
      <c r="BZ30" s="79"/>
      <c r="CA30" s="79"/>
      <c r="CB30" s="79"/>
      <c r="CC30" s="79"/>
      <c r="CD30" s="79"/>
      <c r="CE30" s="82">
        <f>SUM(CE26:CE29)</f>
        <v>0</v>
      </c>
      <c r="CF30" s="82">
        <f>SUM(CF26:CF29)</f>
        <v>0</v>
      </c>
      <c r="CG30" s="81">
        <f>SUM(CG26:CG29)</f>
        <v>0</v>
      </c>
      <c r="CH30" s="81">
        <f>SUM(CH26:CH29)</f>
        <v>15000</v>
      </c>
      <c r="CI30" s="83"/>
      <c r="CJ30" s="24"/>
      <c r="CK30" s="81">
        <f t="shared" ref="CK30:CQ30" si="231">SUM(CK26:CK29)</f>
        <v>15000</v>
      </c>
      <c r="CL30" s="81">
        <f t="shared" si="231"/>
        <v>16200</v>
      </c>
      <c r="CM30" s="81">
        <f t="shared" si="231"/>
        <v>3240</v>
      </c>
      <c r="CN30" s="81">
        <f t="shared" si="231"/>
        <v>34440</v>
      </c>
      <c r="CO30" s="81">
        <f t="shared" si="231"/>
        <v>16200</v>
      </c>
      <c r="CP30" s="81">
        <f t="shared" si="231"/>
        <v>0</v>
      </c>
      <c r="CQ30" s="81">
        <f t="shared" si="231"/>
        <v>-18240</v>
      </c>
      <c r="CR30" s="19">
        <f t="shared" si="1"/>
        <v>0</v>
      </c>
      <c r="CS30" s="84"/>
      <c r="CT30" s="85"/>
      <c r="CU30" s="85"/>
      <c r="CV30" s="86"/>
      <c r="CW30" s="87">
        <f>SUM(CW26:CW29)</f>
        <v>32400</v>
      </c>
      <c r="CX30" s="85"/>
      <c r="CY30" s="85"/>
      <c r="CZ30" s="85"/>
      <c r="DA30" s="85"/>
      <c r="DB30" s="88">
        <f>SUM(DB26:DB29)</f>
        <v>0</v>
      </c>
      <c r="DC30" s="88">
        <f>SUM(DC26:DC29)</f>
        <v>0</v>
      </c>
      <c r="DD30" s="88">
        <f>SUM(DD26:DD29)</f>
        <v>0</v>
      </c>
      <c r="DE30" s="88">
        <f>SUM(DE26:DE29)</f>
        <v>0</v>
      </c>
      <c r="DF30" s="87">
        <f>SUM(DF26:DF29)</f>
        <v>0</v>
      </c>
      <c r="DG30" s="85"/>
      <c r="DH30" s="85"/>
      <c r="DI30" s="85"/>
      <c r="DJ30" s="87">
        <f>SUM(DJ26:DJ29)</f>
        <v>0</v>
      </c>
      <c r="DK30" s="85"/>
      <c r="DL30" s="85"/>
      <c r="DM30" s="87">
        <f t="shared" ref="DM30" si="232">SUM(DM26:DM29)</f>
        <v>35000</v>
      </c>
      <c r="DN30" s="87">
        <f t="shared" ref="DN30" si="233">SUM(DN26:DN29)</f>
        <v>0</v>
      </c>
      <c r="DO30" s="87">
        <f t="shared" ref="DO30" si="234">SUM(DO26:DO29)</f>
        <v>0</v>
      </c>
      <c r="DP30" s="87">
        <f t="shared" ref="DP30" si="235">SUM(DP26:DP29)</f>
        <v>6480</v>
      </c>
      <c r="DQ30" s="87">
        <f t="shared" ref="DQ30" si="236">SUM(DQ26:DQ29)</f>
        <v>6480</v>
      </c>
      <c r="DR30" s="87">
        <f t="shared" ref="DR30" si="237">SUM(DR26:DR29)</f>
        <v>41480</v>
      </c>
      <c r="DS30" s="85"/>
      <c r="DT30" s="85"/>
      <c r="DU30" s="85"/>
      <c r="DV30" s="85"/>
      <c r="DW30" s="85"/>
      <c r="DX30" s="85"/>
      <c r="DY30" s="88">
        <f>SUM(DY26:DY29)</f>
        <v>0</v>
      </c>
      <c r="DZ30" s="88">
        <f>SUM(DZ26:DZ29)</f>
        <v>0</v>
      </c>
      <c r="EA30" s="87">
        <f>SUM(EA26:EA29)</f>
        <v>0</v>
      </c>
      <c r="EB30" s="87">
        <f>SUM(EB26:EB29)</f>
        <v>0</v>
      </c>
      <c r="EC30" s="89"/>
      <c r="ED30" s="24"/>
      <c r="EE30" s="87">
        <f t="shared" ref="EE30:EK30" si="238">SUM(EE26:EE29)</f>
        <v>35000</v>
      </c>
      <c r="EF30" s="87">
        <f t="shared" si="238"/>
        <v>32400</v>
      </c>
      <c r="EG30" s="87">
        <f t="shared" si="238"/>
        <v>6480</v>
      </c>
      <c r="EH30" s="87">
        <f t="shared" si="238"/>
        <v>73880</v>
      </c>
      <c r="EI30" s="87">
        <f t="shared" si="238"/>
        <v>32400</v>
      </c>
      <c r="EJ30" s="87">
        <f t="shared" si="238"/>
        <v>6480</v>
      </c>
      <c r="EK30" s="87">
        <f t="shared" si="238"/>
        <v>-35000</v>
      </c>
      <c r="EL30" s="19">
        <f t="shared" si="2"/>
        <v>0</v>
      </c>
      <c r="EM30" s="90">
        <f t="shared" ref="EM30:ES30" si="239">SUM(EM26:EM29)</f>
        <v>48600</v>
      </c>
      <c r="EN30" s="91">
        <f t="shared" si="239"/>
        <v>675</v>
      </c>
      <c r="EO30" s="91">
        <f t="shared" si="239"/>
        <v>2250</v>
      </c>
      <c r="EP30" s="91">
        <f t="shared" si="239"/>
        <v>2700</v>
      </c>
      <c r="EQ30" s="91">
        <f t="shared" si="239"/>
        <v>300</v>
      </c>
      <c r="ER30" s="90">
        <f t="shared" si="239"/>
        <v>5925</v>
      </c>
      <c r="ES30" s="90">
        <f t="shared" si="239"/>
        <v>0</v>
      </c>
      <c r="ET30" s="90">
        <f t="shared" ref="ET30" si="240">SUM(ET26:ET29)</f>
        <v>150500</v>
      </c>
      <c r="EU30" s="90">
        <f t="shared" ref="EU30" si="241">SUM(EU26:EU29)</f>
        <v>15000</v>
      </c>
      <c r="EV30" s="90">
        <f t="shared" ref="EV30" si="242">SUM(EV26:EV29)</f>
        <v>0</v>
      </c>
      <c r="EW30" s="90">
        <f t="shared" ref="EW30" si="243">SUM(EW26:EW29)</f>
        <v>9720</v>
      </c>
      <c r="EX30" s="90">
        <f t="shared" ref="EX30" si="244">SUM(EX26:EX29)</f>
        <v>5</v>
      </c>
      <c r="EY30" s="90">
        <f t="shared" ref="EY30" si="245">SUM(EY26:EY29)</f>
        <v>181145</v>
      </c>
      <c r="EZ30" s="91"/>
      <c r="FA30" s="91"/>
      <c r="FB30" s="91">
        <f>SUM(FB26:FB29)</f>
        <v>75000</v>
      </c>
      <c r="FC30" s="91">
        <f>SUM(FC26:FC29)</f>
        <v>0</v>
      </c>
      <c r="FD30" s="91">
        <f>SUM(FD26:FD29)</f>
        <v>0</v>
      </c>
      <c r="FE30" s="90">
        <f>SUM(FE26:FE29)</f>
        <v>75400</v>
      </c>
      <c r="FF30" s="90">
        <f>SUM(FF26:FF29)</f>
        <v>15000</v>
      </c>
      <c r="FG30" s="92"/>
      <c r="FH30" s="90">
        <f t="shared" ref="FH30:FN30" si="246">SUM(FH26:FH29)</f>
        <v>261825</v>
      </c>
      <c r="FI30" s="90">
        <f t="shared" si="246"/>
        <v>48600</v>
      </c>
      <c r="FJ30" s="90">
        <f t="shared" si="246"/>
        <v>9720</v>
      </c>
      <c r="FK30" s="90">
        <f t="shared" si="246"/>
        <v>320145</v>
      </c>
      <c r="FL30" s="93">
        <f t="shared" si="246"/>
        <v>48600</v>
      </c>
      <c r="FM30" s="93">
        <f t="shared" si="246"/>
        <v>6480</v>
      </c>
      <c r="FN30" s="93">
        <f t="shared" si="246"/>
        <v>-265065</v>
      </c>
      <c r="FO30" s="19">
        <f t="shared" si="160"/>
        <v>0</v>
      </c>
      <c r="FP30" s="68">
        <f t="shared" si="21"/>
        <v>0</v>
      </c>
    </row>
    <row r="31" spans="2:172" ht="13.8" customHeight="1" outlineLevel="2" x14ac:dyDescent="0.3">
      <c r="B31" s="295"/>
      <c r="C31" s="297" t="s">
        <v>69</v>
      </c>
      <c r="D31" s="69" t="s">
        <v>77</v>
      </c>
      <c r="E31" s="51" t="s">
        <v>6</v>
      </c>
      <c r="F31" s="52">
        <v>6</v>
      </c>
      <c r="G31" s="52">
        <v>1</v>
      </c>
      <c r="H31" s="52" t="s">
        <v>102</v>
      </c>
      <c r="I31" s="53">
        <f>IF(E31&lt;&gt;0,((VLOOKUP(E31,'1. Standard_Cost'!$B$4:$D$8,2)+VLOOKUP(E31,'1. Standard_Cost'!$B$4:$D$8,3))*F31*G31),"0")</f>
        <v>5400</v>
      </c>
      <c r="J31" s="54"/>
      <c r="K31" s="54"/>
      <c r="L31" s="54"/>
      <c r="M31" s="54"/>
      <c r="N31" s="55">
        <f>+J31*L31*'1. Standard_Cost'!$B$16</f>
        <v>0</v>
      </c>
      <c r="O31" s="55">
        <f>+J31*K31*L31*'1. Standard_Cost'!$C$16</f>
        <v>0</v>
      </c>
      <c r="P31" s="55">
        <f>+J31*L31*M31*'1. Standard_Cost'!$D$16</f>
        <v>0</v>
      </c>
      <c r="Q31" s="55">
        <f>+J31*K31*'1. Standard_Cost'!$E$16</f>
        <v>0</v>
      </c>
      <c r="R31" s="55">
        <f t="shared" ref="R31:R34" si="247">SUM(N31,O31,P31,Q31)</f>
        <v>0</v>
      </c>
      <c r="S31" s="54"/>
      <c r="T31" s="54"/>
      <c r="U31" s="54"/>
      <c r="V31" s="55">
        <f>+S31*((U31*'1. Standard_Cost'!$B$20)+(T31*U31*'1. Standard_Cost'!$C$20))</f>
        <v>0</v>
      </c>
      <c r="W31" s="54"/>
      <c r="X31" s="54"/>
      <c r="Y31" s="55">
        <f>+W31*'1. Standard_Cost'!$B$24+X31*'1. Standard_Cost'!$C$24</f>
        <v>0</v>
      </c>
      <c r="Z31" s="56"/>
      <c r="AA31" s="57"/>
      <c r="AB31" s="55">
        <f>+I31*'1. Standard_Cost'!$B$32</f>
        <v>1080</v>
      </c>
      <c r="AC31" s="55">
        <f>SUM(AA31,AB31)</f>
        <v>1080</v>
      </c>
      <c r="AD31" s="55">
        <f>SUM(R31,V31,Y31,Z31,AC31)</f>
        <v>1080</v>
      </c>
      <c r="AE31" s="54"/>
      <c r="AF31" s="54"/>
      <c r="AG31" s="54"/>
      <c r="AH31" s="53">
        <f>+AE31*'1. Standard_Cost'!$B$28</f>
        <v>0</v>
      </c>
      <c r="AI31" s="53">
        <f>+AF31*'1. Standard_Cost'!$C$28</f>
        <v>0</v>
      </c>
      <c r="AJ31" s="53">
        <f>+AG31*'1. Standard_Cost'!$D$28</f>
        <v>0</v>
      </c>
      <c r="AK31" s="58"/>
      <c r="AL31" s="58"/>
      <c r="AM31" s="55">
        <f>SUM(AH31,AI31,AJ31,AK31,AL31)</f>
        <v>0</v>
      </c>
      <c r="AN31" s="58"/>
      <c r="AO31" s="58"/>
      <c r="AQ31" s="55">
        <f>SUM((SUMIF(H31,"T",I31)),R31,V31,Y31,Z31,AM31,AN31)</f>
        <v>5400</v>
      </c>
      <c r="AR31" s="55">
        <f>SUMIF(H31,"P",I31)</f>
        <v>0</v>
      </c>
      <c r="AS31" s="55">
        <f>+AC31</f>
        <v>1080</v>
      </c>
      <c r="AT31" s="55">
        <f>SUM(AQ31,AR31,AS31)</f>
        <v>6480</v>
      </c>
      <c r="AU31" s="59">
        <v>5400</v>
      </c>
      <c r="AV31" s="59">
        <v>1080</v>
      </c>
      <c r="AW31" s="60">
        <f>+AU31+AV31-AT31</f>
        <v>0</v>
      </c>
      <c r="AX31" s="19">
        <f t="shared" si="155"/>
        <v>0</v>
      </c>
      <c r="AY31" s="51"/>
      <c r="AZ31" s="52"/>
      <c r="BA31" s="52"/>
      <c r="BB31" s="52"/>
      <c r="BC31" s="61" t="str">
        <f>IF(AY31&lt;&gt;0,((VLOOKUP(AY31,'1. Standard_Cost'!$B$4:$D$8,2)+VLOOKUP(AY31,'1. Standard_Cost'!$B$4:$D$8,3))*AZ31*BA31),"0")</f>
        <v>0</v>
      </c>
      <c r="BD31" s="54"/>
      <c r="BE31" s="54"/>
      <c r="BF31" s="54"/>
      <c r="BG31" s="54"/>
      <c r="BH31" s="62">
        <f>+BD31*BF31*'1. Standard_Cost'!$B$16</f>
        <v>0</v>
      </c>
      <c r="BI31" s="62">
        <f>+BD31*BE31*BF31*'1. Standard_Cost'!$C$16</f>
        <v>0</v>
      </c>
      <c r="BJ31" s="62">
        <f>+BD31*BF31*BG31*'1. Standard_Cost'!$D$16</f>
        <v>0</v>
      </c>
      <c r="BK31" s="62">
        <f>+BD31*BE31*'1. Standard_Cost'!$E$16</f>
        <v>0</v>
      </c>
      <c r="BL31" s="62">
        <f>SUM(BH31,BI31,BJ31,BK31)</f>
        <v>0</v>
      </c>
      <c r="BM31" s="54"/>
      <c r="BN31" s="54"/>
      <c r="BO31" s="54"/>
      <c r="BP31" s="62">
        <f>+BM31*((BO31*'1. Standard_Cost'!$B$20)+(BN31*BO31*'1. Standard_Cost'!$C$20))</f>
        <v>0</v>
      </c>
      <c r="BQ31" s="54"/>
      <c r="BR31" s="54"/>
      <c r="BS31" s="62">
        <f>+BQ31*'1. Standard_Cost'!$B$24+BR31*'1. Standard_Cost'!$C$24</f>
        <v>0</v>
      </c>
      <c r="BT31" s="56"/>
      <c r="BU31" s="57"/>
      <c r="BV31" s="62">
        <f>+BC31*'1. Standard_Cost'!$B$32</f>
        <v>0</v>
      </c>
      <c r="BW31" s="62">
        <f>SUM(BU31,BV31)</f>
        <v>0</v>
      </c>
      <c r="BX31" s="62">
        <f>SUM(BL31,BP31,BS31,BT31,BW31)</f>
        <v>0</v>
      </c>
      <c r="BY31" s="54"/>
      <c r="BZ31" s="54"/>
      <c r="CA31" s="54"/>
      <c r="CB31" s="61">
        <f>+BY31*'1. Standard_Cost'!$B$28</f>
        <v>0</v>
      </c>
      <c r="CC31" s="61">
        <f>+BZ31*'1. Standard_Cost'!$C$28</f>
        <v>0</v>
      </c>
      <c r="CD31" s="61">
        <f>+CA31*'1. Standard_Cost'!$D$28</f>
        <v>0</v>
      </c>
      <c r="CE31" s="58"/>
      <c r="CF31" s="58"/>
      <c r="CG31" s="62">
        <f>SUM(CB31,CC31,CD31,CE31,CF31)</f>
        <v>0</v>
      </c>
      <c r="CH31" s="58">
        <v>5000</v>
      </c>
      <c r="CI31" s="58"/>
      <c r="CK31" s="62">
        <f>SUM((SUMIF(BB31,"T",BC31)),BL31,BP31,BS31,BT31,CG31,CH31)</f>
        <v>5000</v>
      </c>
      <c r="CL31" s="62">
        <f>SUMIF(BB31,"P",BC31)</f>
        <v>0</v>
      </c>
      <c r="CM31" s="62">
        <f>+BW31</f>
        <v>0</v>
      </c>
      <c r="CN31" s="62">
        <f>SUM(CK31,CL31,CM31)</f>
        <v>5000</v>
      </c>
      <c r="CO31" s="59"/>
      <c r="CP31" s="59"/>
      <c r="CQ31" s="63">
        <f>+CO31+CP31-CN31</f>
        <v>-5000</v>
      </c>
      <c r="CR31" s="19">
        <f t="shared" si="1"/>
        <v>0</v>
      </c>
      <c r="CS31" s="51"/>
      <c r="CT31" s="52"/>
      <c r="CU31" s="52"/>
      <c r="CV31" s="52"/>
      <c r="CW31" s="64" t="str">
        <f>IF(CS31&lt;&gt;0,((VLOOKUP(CS31,'1. Standard_Cost'!$B$4:$D$8,2)+VLOOKUP(CS31,'1. Standard_Cost'!$B$4:$D$8,3))*CT31*CU31),"0")</f>
        <v>0</v>
      </c>
      <c r="CX31" s="54"/>
      <c r="CY31" s="54"/>
      <c r="CZ31" s="54"/>
      <c r="DA31" s="54"/>
      <c r="DB31" s="65">
        <f>+CX31*CZ31*'1. Standard_Cost'!$B$16</f>
        <v>0</v>
      </c>
      <c r="DC31" s="65">
        <f>+CX31*CY31*CZ31*'1. Standard_Cost'!$C$16</f>
        <v>0</v>
      </c>
      <c r="DD31" s="65">
        <f>+CX31*CZ31*DA31*'1. Standard_Cost'!$D$16</f>
        <v>0</v>
      </c>
      <c r="DE31" s="65">
        <f>+CX31*CY31*'1. Standard_Cost'!$E$16</f>
        <v>0</v>
      </c>
      <c r="DF31" s="65">
        <f>SUM(DB31,DC31,DD31,DE31)</f>
        <v>0</v>
      </c>
      <c r="DG31" s="54"/>
      <c r="DH31" s="54"/>
      <c r="DI31" s="54"/>
      <c r="DJ31" s="65">
        <f>+DG31*((DI31*'1. Standard_Cost'!$B$20)+(DH31*DI31*'1. Standard_Cost'!$C$20))</f>
        <v>0</v>
      </c>
      <c r="DK31" s="54"/>
      <c r="DL31" s="54"/>
      <c r="DM31" s="65">
        <f>+DK31*'1. Standard_Cost'!$B$24+DL31*'1. Standard_Cost'!$C$24</f>
        <v>0</v>
      </c>
      <c r="DN31" s="56">
        <v>5000</v>
      </c>
      <c r="DO31" s="57"/>
      <c r="DP31" s="65">
        <f>+CW31*'1. Standard_Cost'!$B$32</f>
        <v>0</v>
      </c>
      <c r="DQ31" s="65">
        <f>SUM(DO31,DP31)</f>
        <v>0</v>
      </c>
      <c r="DR31" s="65">
        <f>SUM(DF31,DJ31,DM31,DN31,DQ31)</f>
        <v>5000</v>
      </c>
      <c r="DS31" s="54"/>
      <c r="DT31" s="54"/>
      <c r="DU31" s="54"/>
      <c r="DV31" s="64">
        <f>+DS31*'1. Standard_Cost'!$B$28</f>
        <v>0</v>
      </c>
      <c r="DW31" s="64">
        <f>+DT31*'1. Standard_Cost'!$C$28</f>
        <v>0</v>
      </c>
      <c r="DX31" s="64">
        <f>+DU31*'1. Standard_Cost'!$D$28</f>
        <v>0</v>
      </c>
      <c r="DY31" s="58"/>
      <c r="DZ31" s="58"/>
      <c r="EA31" s="65">
        <f>SUM(DV31,DW31,DX31,DY31,DZ31)</f>
        <v>0</v>
      </c>
      <c r="EB31" s="58"/>
      <c r="EC31" s="58"/>
      <c r="EE31" s="65">
        <f>SUM((SUMIF(CV31,"T",CW31)),DF31,DJ31,DM31,DN31,EA31,EB31)</f>
        <v>5000</v>
      </c>
      <c r="EF31" s="65">
        <f>SUMIF(CV31,"P",CW31)</f>
        <v>0</v>
      </c>
      <c r="EG31" s="65">
        <f>+DQ31</f>
        <v>0</v>
      </c>
      <c r="EH31" s="65">
        <f>SUM(EE31,EF31,EG31)</f>
        <v>5000</v>
      </c>
      <c r="EI31" s="59"/>
      <c r="EJ31" s="59"/>
      <c r="EK31" s="63">
        <f>+EI31+EJ31-EH31</f>
        <v>-5000</v>
      </c>
      <c r="EL31" s="19">
        <f t="shared" si="2"/>
        <v>0</v>
      </c>
      <c r="EM31" s="66">
        <f>SUM(I31,BC31,CW31)</f>
        <v>5400</v>
      </c>
      <c r="EN31" s="66">
        <f t="shared" ref="EN31:ER34" si="248">SUM(N31,BH31,DB31)</f>
        <v>0</v>
      </c>
      <c r="EO31" s="66">
        <f t="shared" si="248"/>
        <v>0</v>
      </c>
      <c r="EP31" s="66">
        <f t="shared" si="248"/>
        <v>0</v>
      </c>
      <c r="EQ31" s="66">
        <f t="shared" si="248"/>
        <v>0</v>
      </c>
      <c r="ER31" s="66">
        <f t="shared" si="248"/>
        <v>0</v>
      </c>
      <c r="ES31" s="66">
        <f>SUM(V31,BP31,DJ31)</f>
        <v>0</v>
      </c>
      <c r="ET31" s="66">
        <f t="shared" ref="ET31:EW34" si="249">SUM(Y31,BS31,DM31)</f>
        <v>0</v>
      </c>
      <c r="EU31" s="66">
        <f t="shared" si="249"/>
        <v>5000</v>
      </c>
      <c r="EV31" s="66">
        <f t="shared" si="249"/>
        <v>0</v>
      </c>
      <c r="EW31" s="66">
        <f t="shared" si="249"/>
        <v>1080</v>
      </c>
      <c r="EX31" s="66">
        <f>SUM(AG31,CA31,DU31)</f>
        <v>0</v>
      </c>
      <c r="EY31" s="66">
        <f>SUM(AD31,BX31,DR31)</f>
        <v>6080</v>
      </c>
      <c r="EZ31" s="66">
        <f t="shared" ref="EZ31:FF34" si="250">SUM(AH31,CB31,DV31)</f>
        <v>0</v>
      </c>
      <c r="FA31" s="66">
        <f t="shared" si="250"/>
        <v>0</v>
      </c>
      <c r="FB31" s="66">
        <f t="shared" si="250"/>
        <v>0</v>
      </c>
      <c r="FC31" s="66">
        <f t="shared" si="250"/>
        <v>0</v>
      </c>
      <c r="FD31" s="66">
        <f t="shared" si="250"/>
        <v>0</v>
      </c>
      <c r="FE31" s="66">
        <f t="shared" si="250"/>
        <v>0</v>
      </c>
      <c r="FF31" s="66">
        <f t="shared" si="250"/>
        <v>5000</v>
      </c>
      <c r="FG31" s="67"/>
      <c r="FH31" s="66">
        <f t="shared" ref="FH31:FN34" si="251">SUM(AQ31,CK31,EE31)</f>
        <v>15400</v>
      </c>
      <c r="FI31" s="66">
        <f t="shared" si="251"/>
        <v>0</v>
      </c>
      <c r="FJ31" s="66">
        <f t="shared" si="251"/>
        <v>1080</v>
      </c>
      <c r="FK31" s="66">
        <f t="shared" si="251"/>
        <v>16480</v>
      </c>
      <c r="FL31" s="66">
        <f t="shared" si="251"/>
        <v>5400</v>
      </c>
      <c r="FM31" s="66">
        <f t="shared" si="251"/>
        <v>1080</v>
      </c>
      <c r="FN31" s="267">
        <f t="shared" si="251"/>
        <v>-10000</v>
      </c>
      <c r="FO31" s="19">
        <f t="shared" si="160"/>
        <v>0</v>
      </c>
      <c r="FP31" s="68">
        <f t="shared" si="21"/>
        <v>0</v>
      </c>
    </row>
    <row r="32" spans="2:172" ht="13.8" customHeight="1" outlineLevel="2" x14ac:dyDescent="0.3">
      <c r="B32" s="295"/>
      <c r="C32" s="297"/>
      <c r="D32" s="69" t="s">
        <v>78</v>
      </c>
      <c r="E32" s="51"/>
      <c r="F32" s="52"/>
      <c r="G32" s="52"/>
      <c r="H32" s="52"/>
      <c r="I32" s="53" t="str">
        <f>IF(E32&lt;&gt;0,((VLOOKUP(E32,'1. Standard_Cost'!$B$4:$D$8,2)+VLOOKUP(E32,'1. Standard_Cost'!$B$4:$D$8,3))*F32*G32),"0")</f>
        <v>0</v>
      </c>
      <c r="J32" s="54"/>
      <c r="K32" s="54"/>
      <c r="L32" s="54"/>
      <c r="M32" s="54"/>
      <c r="N32" s="55">
        <f>+J32*L32*'1. Standard_Cost'!$B$16</f>
        <v>0</v>
      </c>
      <c r="O32" s="55">
        <f>+J32*K32*L32*'1. Standard_Cost'!$C$16</f>
        <v>0</v>
      </c>
      <c r="P32" s="55">
        <f>+J32*L32*M32*'1. Standard_Cost'!$D$16</f>
        <v>0</v>
      </c>
      <c r="Q32" s="55">
        <f>+J32*K32*'1. Standard_Cost'!$E$16</f>
        <v>0</v>
      </c>
      <c r="R32" s="55">
        <f t="shared" si="247"/>
        <v>0</v>
      </c>
      <c r="S32" s="54"/>
      <c r="T32" s="54"/>
      <c r="U32" s="54"/>
      <c r="V32" s="55">
        <f>+S32*((U32*'1. Standard_Cost'!$B$20)+(T32*U32*'1. Standard_Cost'!$C$20))</f>
        <v>0</v>
      </c>
      <c r="W32" s="54"/>
      <c r="X32" s="54"/>
      <c r="Y32" s="55">
        <f>+W32*'1. Standard_Cost'!$B$24+X32*'1. Standard_Cost'!$C$24</f>
        <v>0</v>
      </c>
      <c r="Z32" s="56"/>
      <c r="AA32" s="57"/>
      <c r="AB32" s="55">
        <f>+I32*'1. Standard_Cost'!$B$32</f>
        <v>0</v>
      </c>
      <c r="AC32" s="55">
        <f t="shared" ref="AC32:AC34" si="252">SUM(AA32,AB32)</f>
        <v>0</v>
      </c>
      <c r="AD32" s="55">
        <f t="shared" ref="AD32:AD34" si="253">SUM(R32,V32,Y32,Z32,AC32)</f>
        <v>0</v>
      </c>
      <c r="AE32" s="54"/>
      <c r="AF32" s="54">
        <v>0</v>
      </c>
      <c r="AG32" s="54">
        <v>0</v>
      </c>
      <c r="AH32" s="53">
        <f>+AE32*'1. Standard_Cost'!$B$28</f>
        <v>0</v>
      </c>
      <c r="AI32" s="53">
        <f>+AF32*'1. Standard_Cost'!$C$28</f>
        <v>0</v>
      </c>
      <c r="AJ32" s="53">
        <f>+AG32*'1. Standard_Cost'!$D$28</f>
        <v>0</v>
      </c>
      <c r="AK32" s="58"/>
      <c r="AL32" s="58"/>
      <c r="AM32" s="55">
        <f>SUM(AH32,AI32,AJ32,AK32,AL32)</f>
        <v>0</v>
      </c>
      <c r="AN32" s="58"/>
      <c r="AO32" s="58"/>
      <c r="AQ32" s="55">
        <f>SUM((SUMIF(H32,"T",I32)),R32,V32,Y32,Z32,AM32,AN32)</f>
        <v>0</v>
      </c>
      <c r="AR32" s="55">
        <f>SUMIF(H32,"P",I32)</f>
        <v>0</v>
      </c>
      <c r="AS32" s="55">
        <f>+AC32</f>
        <v>0</v>
      </c>
      <c r="AT32" s="55">
        <f t="shared" ref="AT32:AT34" si="254">SUM(AQ32,AR32,AS32)</f>
        <v>0</v>
      </c>
      <c r="AU32" s="59"/>
      <c r="AV32" s="59">
        <v>0</v>
      </c>
      <c r="AW32" s="60">
        <f>+AU32+AV32-AT32</f>
        <v>0</v>
      </c>
      <c r="AX32" s="19">
        <f t="shared" si="155"/>
        <v>0</v>
      </c>
      <c r="AY32" s="51"/>
      <c r="AZ32" s="52"/>
      <c r="BA32" s="52"/>
      <c r="BB32" s="52"/>
      <c r="BC32" s="61" t="str">
        <f>IF(AY32&lt;&gt;0,((VLOOKUP(AY32,'1. Standard_Cost'!$B$4:$D$8,2)+VLOOKUP(AY32,'1. Standard_Cost'!$B$4:$D$8,3))*AZ32*BA32),"0")</f>
        <v>0</v>
      </c>
      <c r="BD32" s="54"/>
      <c r="BE32" s="54"/>
      <c r="BF32" s="54"/>
      <c r="BG32" s="54"/>
      <c r="BH32" s="62">
        <f>+BD32*BF32*'1. Standard_Cost'!$B$16</f>
        <v>0</v>
      </c>
      <c r="BI32" s="62">
        <f>+BD32*BE32*BF32*'1. Standard_Cost'!$C$16</f>
        <v>0</v>
      </c>
      <c r="BJ32" s="62">
        <f>+BD32*BF32*BG32*'1. Standard_Cost'!$D$16</f>
        <v>0</v>
      </c>
      <c r="BK32" s="62">
        <f>+BD32*BE32*'1. Standard_Cost'!$E$16</f>
        <v>0</v>
      </c>
      <c r="BL32" s="62">
        <f t="shared" ref="BL32:BL34" si="255">SUM(BH32,BI32,BJ32,BK32)</f>
        <v>0</v>
      </c>
      <c r="BM32" s="54"/>
      <c r="BN32" s="54"/>
      <c r="BO32" s="54"/>
      <c r="BP32" s="62">
        <f>+BM32*((BO32*'1. Standard_Cost'!$B$20)+(BN32*BO32*'1. Standard_Cost'!$C$20))</f>
        <v>0</v>
      </c>
      <c r="BQ32" s="54"/>
      <c r="BR32" s="54"/>
      <c r="BS32" s="62">
        <f>+BQ32*'1. Standard_Cost'!$B$24+BR32*'1. Standard_Cost'!$C$24</f>
        <v>0</v>
      </c>
      <c r="BT32" s="56"/>
      <c r="BU32" s="57"/>
      <c r="BV32" s="62">
        <f>+BC32*'1. Standard_Cost'!$B$32</f>
        <v>0</v>
      </c>
      <c r="BW32" s="62">
        <f t="shared" ref="BW32:BW34" si="256">SUM(BU32,BV32)</f>
        <v>0</v>
      </c>
      <c r="BX32" s="62">
        <f t="shared" ref="BX32:BX34" si="257">SUM(BL32,BP32,BS32,BT32,BW32)</f>
        <v>0</v>
      </c>
      <c r="BY32" s="54"/>
      <c r="BZ32" s="54">
        <v>0</v>
      </c>
      <c r="CA32" s="54">
        <v>0</v>
      </c>
      <c r="CB32" s="61">
        <f>+BY32*'1. Standard_Cost'!$B$28</f>
        <v>0</v>
      </c>
      <c r="CC32" s="61">
        <f>+BZ32*'1. Standard_Cost'!$C$28</f>
        <v>0</v>
      </c>
      <c r="CD32" s="61">
        <f>+CA32*'1. Standard_Cost'!$D$28</f>
        <v>0</v>
      </c>
      <c r="CE32" s="58"/>
      <c r="CF32" s="58"/>
      <c r="CG32" s="62">
        <f>SUM(CB32,CC32,CD32,CE32,CF32)</f>
        <v>0</v>
      </c>
      <c r="CH32" s="58">
        <v>5000</v>
      </c>
      <c r="CI32" s="58"/>
      <c r="CK32" s="62">
        <f>SUM((SUMIF(BB32,"T",BC32)),BL32,BP32,BS32,BT32,CG32,CH32)</f>
        <v>5000</v>
      </c>
      <c r="CL32" s="62">
        <f>SUMIF(BB32,"P",BC32)</f>
        <v>0</v>
      </c>
      <c r="CM32" s="62">
        <f>+BW32</f>
        <v>0</v>
      </c>
      <c r="CN32" s="62">
        <f t="shared" ref="CN32:CN34" si="258">SUM(CK32,CL32,CM32)</f>
        <v>5000</v>
      </c>
      <c r="CO32" s="59"/>
      <c r="CP32" s="59">
        <v>0</v>
      </c>
      <c r="CQ32" s="63">
        <f>+CO32+CP32-CN32</f>
        <v>-5000</v>
      </c>
      <c r="CR32" s="19">
        <f t="shared" si="1"/>
        <v>0</v>
      </c>
      <c r="CS32" s="51"/>
      <c r="CT32" s="52"/>
      <c r="CU32" s="52"/>
      <c r="CV32" s="52"/>
      <c r="CW32" s="64" t="str">
        <f>IF(CS32&lt;&gt;0,((VLOOKUP(CS32,'1. Standard_Cost'!$B$4:$D$8,2)+VLOOKUP(CS32,'1. Standard_Cost'!$B$4:$D$8,3))*CT32*CU32),"0")</f>
        <v>0</v>
      </c>
      <c r="CX32" s="54"/>
      <c r="CY32" s="54"/>
      <c r="CZ32" s="54"/>
      <c r="DA32" s="54"/>
      <c r="DB32" s="65">
        <f>+CX32*CZ32*'1. Standard_Cost'!$B$16</f>
        <v>0</v>
      </c>
      <c r="DC32" s="65">
        <f>+CX32*CY32*CZ32*'1. Standard_Cost'!$C$16</f>
        <v>0</v>
      </c>
      <c r="DD32" s="65">
        <f>+CX32*CZ32*DA32*'1. Standard_Cost'!$D$16</f>
        <v>0</v>
      </c>
      <c r="DE32" s="65">
        <f>+CX32*CY32*'1. Standard_Cost'!$E$16</f>
        <v>0</v>
      </c>
      <c r="DF32" s="65">
        <f t="shared" ref="DF32:DF34" si="259">SUM(DB32,DC32,DD32,DE32)</f>
        <v>0</v>
      </c>
      <c r="DG32" s="54"/>
      <c r="DH32" s="54"/>
      <c r="DI32" s="54"/>
      <c r="DJ32" s="65">
        <f>+DG32*((DI32*'1. Standard_Cost'!$B$20)+(DH32*DI32*'1. Standard_Cost'!$C$20))</f>
        <v>0</v>
      </c>
      <c r="DK32" s="54"/>
      <c r="DL32" s="54"/>
      <c r="DM32" s="65">
        <f>+DK32*'1. Standard_Cost'!$B$24+DL32*'1. Standard_Cost'!$C$24</f>
        <v>0</v>
      </c>
      <c r="DN32" s="56"/>
      <c r="DO32" s="57"/>
      <c r="DP32" s="65">
        <f>+CW32*'1. Standard_Cost'!$B$32</f>
        <v>0</v>
      </c>
      <c r="DQ32" s="65">
        <f t="shared" ref="DQ32:DQ34" si="260">SUM(DO32,DP32)</f>
        <v>0</v>
      </c>
      <c r="DR32" s="65">
        <f t="shared" ref="DR32:DR34" si="261">SUM(DF32,DJ32,DM32,DN32,DQ32)</f>
        <v>0</v>
      </c>
      <c r="DS32" s="54"/>
      <c r="DT32" s="54">
        <v>0</v>
      </c>
      <c r="DU32" s="54">
        <v>0</v>
      </c>
      <c r="DV32" s="64">
        <f>+DS32*'1. Standard_Cost'!$B$28</f>
        <v>0</v>
      </c>
      <c r="DW32" s="64">
        <f>+DT32*'1. Standard_Cost'!$C$28</f>
        <v>0</v>
      </c>
      <c r="DX32" s="64">
        <f>+DU32*'1. Standard_Cost'!$D$28</f>
        <v>0</v>
      </c>
      <c r="DY32" s="58"/>
      <c r="DZ32" s="58"/>
      <c r="EA32" s="65">
        <f>SUM(DV32,DW32,DX32,DY32,DZ32)</f>
        <v>0</v>
      </c>
      <c r="EB32" s="58"/>
      <c r="EC32" s="58"/>
      <c r="EE32" s="65">
        <f>SUM((SUMIF(CV32,"T",CW32)),DF32,DJ32,DM32,DN32,EA32,EB32)</f>
        <v>0</v>
      </c>
      <c r="EF32" s="65">
        <f>SUMIF(CV32,"P",CW32)</f>
        <v>0</v>
      </c>
      <c r="EG32" s="65">
        <f t="shared" ref="EG32:EG34" si="262">+DQ32</f>
        <v>0</v>
      </c>
      <c r="EH32" s="65">
        <f t="shared" ref="EH32:EH34" si="263">SUM(EE32,EF32,EG32)</f>
        <v>0</v>
      </c>
      <c r="EI32" s="59"/>
      <c r="EJ32" s="59">
        <v>0</v>
      </c>
      <c r="EK32" s="63">
        <f>+EI32+EJ32-EH32</f>
        <v>0</v>
      </c>
      <c r="EL32" s="19">
        <f t="shared" si="2"/>
        <v>0</v>
      </c>
      <c r="EM32" s="66">
        <f>SUM(I32,BC32,CW32)</f>
        <v>0</v>
      </c>
      <c r="EN32" s="66">
        <f t="shared" si="248"/>
        <v>0</v>
      </c>
      <c r="EO32" s="66">
        <f t="shared" si="248"/>
        <v>0</v>
      </c>
      <c r="EP32" s="66">
        <f t="shared" si="248"/>
        <v>0</v>
      </c>
      <c r="EQ32" s="66">
        <f t="shared" si="248"/>
        <v>0</v>
      </c>
      <c r="ER32" s="66">
        <f t="shared" si="248"/>
        <v>0</v>
      </c>
      <c r="ES32" s="66">
        <f>SUM(V32,BP32,DJ32)</f>
        <v>0</v>
      </c>
      <c r="ET32" s="66">
        <f t="shared" si="249"/>
        <v>0</v>
      </c>
      <c r="EU32" s="66">
        <f t="shared" si="249"/>
        <v>0</v>
      </c>
      <c r="EV32" s="66">
        <f t="shared" si="249"/>
        <v>0</v>
      </c>
      <c r="EW32" s="66">
        <f t="shared" si="249"/>
        <v>0</v>
      </c>
      <c r="EX32" s="66">
        <f>SUM(AG32,CA32,DU32)</f>
        <v>0</v>
      </c>
      <c r="EY32" s="66">
        <f>SUM(AD32,BX32,DR32)</f>
        <v>0</v>
      </c>
      <c r="EZ32" s="66">
        <f t="shared" si="250"/>
        <v>0</v>
      </c>
      <c r="FA32" s="66">
        <f t="shared" si="250"/>
        <v>0</v>
      </c>
      <c r="FB32" s="66">
        <f t="shared" si="250"/>
        <v>0</v>
      </c>
      <c r="FC32" s="66">
        <f t="shared" si="250"/>
        <v>0</v>
      </c>
      <c r="FD32" s="66">
        <f t="shared" si="250"/>
        <v>0</v>
      </c>
      <c r="FE32" s="66">
        <f t="shared" si="250"/>
        <v>0</v>
      </c>
      <c r="FF32" s="66">
        <f t="shared" si="250"/>
        <v>5000</v>
      </c>
      <c r="FG32" s="67"/>
      <c r="FH32" s="66">
        <f t="shared" si="251"/>
        <v>5000</v>
      </c>
      <c r="FI32" s="66">
        <f t="shared" si="251"/>
        <v>0</v>
      </c>
      <c r="FJ32" s="66">
        <f t="shared" si="251"/>
        <v>0</v>
      </c>
      <c r="FK32" s="66">
        <f t="shared" si="251"/>
        <v>5000</v>
      </c>
      <c r="FL32" s="66">
        <f t="shared" si="251"/>
        <v>0</v>
      </c>
      <c r="FM32" s="66">
        <f t="shared" si="251"/>
        <v>0</v>
      </c>
      <c r="FN32" s="267">
        <f t="shared" si="251"/>
        <v>-5000</v>
      </c>
      <c r="FO32" s="19">
        <f t="shared" si="160"/>
        <v>0</v>
      </c>
      <c r="FP32" s="68">
        <f t="shared" si="21"/>
        <v>0</v>
      </c>
    </row>
    <row r="33" spans="2:172" ht="13.8" customHeight="1" outlineLevel="2" x14ac:dyDescent="0.3">
      <c r="B33" s="295"/>
      <c r="C33" s="297"/>
      <c r="D33" s="69" t="s">
        <v>79</v>
      </c>
      <c r="E33" s="51"/>
      <c r="F33" s="52"/>
      <c r="G33" s="52"/>
      <c r="H33" s="52"/>
      <c r="I33" s="53" t="str">
        <f>IF(E33&lt;&gt;0,((VLOOKUP(E33,'1. Standard_Cost'!$B$4:$D$8,2)+VLOOKUP(E33,'1. Standard_Cost'!$B$4:$D$8,3))*F33*G33),"0")</f>
        <v>0</v>
      </c>
      <c r="J33" s="54">
        <v>1</v>
      </c>
      <c r="K33" s="54">
        <v>2</v>
      </c>
      <c r="L33" s="54">
        <v>15</v>
      </c>
      <c r="M33" s="54">
        <v>1</v>
      </c>
      <c r="N33" s="55">
        <f>+J33*L33*'1. Standard_Cost'!$B$16</f>
        <v>225</v>
      </c>
      <c r="O33" s="55">
        <f>+J33*K33*L33*'1. Standard_Cost'!$C$16</f>
        <v>750</v>
      </c>
      <c r="P33" s="55">
        <f>+J33*L33*M33*'1. Standard_Cost'!$D$16</f>
        <v>900</v>
      </c>
      <c r="Q33" s="55">
        <f>+J33*K33*'1. Standard_Cost'!$E$16</f>
        <v>100</v>
      </c>
      <c r="R33" s="55">
        <f t="shared" si="247"/>
        <v>1975</v>
      </c>
      <c r="S33" s="54"/>
      <c r="T33" s="54"/>
      <c r="U33" s="54"/>
      <c r="V33" s="55">
        <f>+S33*((U33*'1. Standard_Cost'!$B$20)+(T33*U33*'1. Standard_Cost'!$C$20))</f>
        <v>0</v>
      </c>
      <c r="W33" s="54"/>
      <c r="X33" s="54"/>
      <c r="Y33" s="55">
        <f>+W33*'1. Standard_Cost'!$B$24+X33*'1. Standard_Cost'!$C$24</f>
        <v>0</v>
      </c>
      <c r="Z33" s="56"/>
      <c r="AA33" s="57"/>
      <c r="AB33" s="55">
        <f>+I33*'1. Standard_Cost'!$B$32</f>
        <v>0</v>
      </c>
      <c r="AC33" s="55">
        <f t="shared" si="252"/>
        <v>0</v>
      </c>
      <c r="AD33" s="55">
        <f t="shared" si="253"/>
        <v>1975</v>
      </c>
      <c r="AE33" s="54"/>
      <c r="AF33" s="54"/>
      <c r="AG33" s="54"/>
      <c r="AH33" s="53">
        <f>+AE33*'1. Standard_Cost'!$B$28</f>
        <v>0</v>
      </c>
      <c r="AI33" s="53">
        <f>+AF33*'1. Standard_Cost'!$C$28</f>
        <v>0</v>
      </c>
      <c r="AJ33" s="53">
        <f>+AG33*'1. Standard_Cost'!$D$28</f>
        <v>0</v>
      </c>
      <c r="AK33" s="58">
        <v>100000</v>
      </c>
      <c r="AL33" s="58"/>
      <c r="AM33" s="55">
        <f>SUM(AH33,AI33,AJ33,AK33,AL33)</f>
        <v>100000</v>
      </c>
      <c r="AN33" s="58"/>
      <c r="AO33" s="58"/>
      <c r="AQ33" s="55">
        <f>SUM((SUMIF(H33,"T",I33)),R33,V33,Y33,Z33,AM33,AN33)</f>
        <v>101975</v>
      </c>
      <c r="AR33" s="55">
        <f>SUMIF(H33,"P",I33)</f>
        <v>0</v>
      </c>
      <c r="AS33" s="55">
        <f>+AC33</f>
        <v>0</v>
      </c>
      <c r="AT33" s="55">
        <f t="shared" si="254"/>
        <v>101975</v>
      </c>
      <c r="AU33" s="59"/>
      <c r="AV33" s="59"/>
      <c r="AW33" s="60">
        <f>+AU33+AV33-AT33</f>
        <v>-101975</v>
      </c>
      <c r="AX33" s="19">
        <f t="shared" si="155"/>
        <v>0</v>
      </c>
      <c r="AY33" s="51"/>
      <c r="AZ33" s="52"/>
      <c r="BA33" s="52"/>
      <c r="BB33" s="52"/>
      <c r="BC33" s="61" t="str">
        <f>IF(AY33&lt;&gt;0,((VLOOKUP(AY33,'1. Standard_Cost'!$B$4:$D$8,2)+VLOOKUP(AY33,'1. Standard_Cost'!$B$4:$D$8,3))*AZ33*BA33),"0")</f>
        <v>0</v>
      </c>
      <c r="BD33" s="54"/>
      <c r="BE33" s="54"/>
      <c r="BF33" s="54"/>
      <c r="BG33" s="54"/>
      <c r="BH33" s="62">
        <f>+BD33*BF33*'1. Standard_Cost'!$B$16</f>
        <v>0</v>
      </c>
      <c r="BI33" s="62">
        <f>+BD33*BE33*BF33*'1. Standard_Cost'!$C$16</f>
        <v>0</v>
      </c>
      <c r="BJ33" s="62">
        <f>+BD33*BF33*BG33*'1. Standard_Cost'!$D$16</f>
        <v>0</v>
      </c>
      <c r="BK33" s="62">
        <f>+BD33*BE33*'1. Standard_Cost'!$E$16</f>
        <v>0</v>
      </c>
      <c r="BL33" s="62">
        <f t="shared" si="255"/>
        <v>0</v>
      </c>
      <c r="BM33" s="54"/>
      <c r="BN33" s="54"/>
      <c r="BO33" s="54"/>
      <c r="BP33" s="62">
        <f>+BM33*((BO33*'1. Standard_Cost'!$B$20)+(BN33*BO33*'1. Standard_Cost'!$C$20))</f>
        <v>0</v>
      </c>
      <c r="BQ33" s="54"/>
      <c r="BR33" s="54"/>
      <c r="BS33" s="62">
        <f>+BQ33*'1. Standard_Cost'!$B$24+BR33*'1. Standard_Cost'!$C$24</f>
        <v>0</v>
      </c>
      <c r="BT33" s="56"/>
      <c r="BU33" s="57">
        <v>5000</v>
      </c>
      <c r="BV33" s="62">
        <f>+BC33*'1. Standard_Cost'!$B$32</f>
        <v>0</v>
      </c>
      <c r="BW33" s="62">
        <f t="shared" si="256"/>
        <v>5000</v>
      </c>
      <c r="BX33" s="62">
        <f t="shared" si="257"/>
        <v>5000</v>
      </c>
      <c r="BY33" s="54"/>
      <c r="BZ33" s="54"/>
      <c r="CA33" s="54"/>
      <c r="CB33" s="61">
        <f>+BY33*'1. Standard_Cost'!$B$28</f>
        <v>0</v>
      </c>
      <c r="CC33" s="61">
        <f>+BZ33*'1. Standard_Cost'!$C$28</f>
        <v>0</v>
      </c>
      <c r="CD33" s="61">
        <f>+CA33*'1. Standard_Cost'!$D$28</f>
        <v>0</v>
      </c>
      <c r="CE33" s="58"/>
      <c r="CF33" s="58"/>
      <c r="CG33" s="62">
        <f>SUM(CB33,CC33,CD33,CE33,CF33)</f>
        <v>0</v>
      </c>
      <c r="CH33" s="58">
        <v>5000</v>
      </c>
      <c r="CI33" s="58"/>
      <c r="CK33" s="62">
        <f>SUM((SUMIF(BB33,"T",BC33)),BL33,BP33,BS33,BT33,CG33,CH33)</f>
        <v>5000</v>
      </c>
      <c r="CL33" s="62">
        <f>SUMIF(BB33,"P",BC33)</f>
        <v>0</v>
      </c>
      <c r="CM33" s="62">
        <f>+BW33</f>
        <v>5000</v>
      </c>
      <c r="CN33" s="62">
        <f t="shared" si="258"/>
        <v>10000</v>
      </c>
      <c r="CO33" s="59"/>
      <c r="CP33" s="59"/>
      <c r="CQ33" s="63">
        <f>+CO33+CP33-CN33</f>
        <v>-10000</v>
      </c>
      <c r="CR33" s="19">
        <f t="shared" si="1"/>
        <v>0</v>
      </c>
      <c r="CS33" s="51"/>
      <c r="CT33" s="52"/>
      <c r="CU33" s="52"/>
      <c r="CV33" s="52"/>
      <c r="CW33" s="64" t="str">
        <f>IF(CS33&lt;&gt;0,((VLOOKUP(CS33,'1. Standard_Cost'!$B$4:$D$8,2)+VLOOKUP(CS33,'1. Standard_Cost'!$B$4:$D$8,3))*CT33*CU33),"0")</f>
        <v>0</v>
      </c>
      <c r="CX33" s="54"/>
      <c r="CY33" s="54"/>
      <c r="CZ33" s="54"/>
      <c r="DA33" s="54"/>
      <c r="DB33" s="65">
        <f>+CX33*CZ33*'1. Standard_Cost'!$B$16</f>
        <v>0</v>
      </c>
      <c r="DC33" s="65">
        <f>+CX33*CY33*CZ33*'1. Standard_Cost'!$C$16</f>
        <v>0</v>
      </c>
      <c r="DD33" s="65">
        <f>+CX33*CZ33*DA33*'1. Standard_Cost'!$D$16</f>
        <v>0</v>
      </c>
      <c r="DE33" s="65">
        <f>+CX33*CY33*'1. Standard_Cost'!$E$16</f>
        <v>0</v>
      </c>
      <c r="DF33" s="65">
        <f t="shared" si="259"/>
        <v>0</v>
      </c>
      <c r="DG33" s="54"/>
      <c r="DH33" s="54"/>
      <c r="DI33" s="54"/>
      <c r="DJ33" s="65">
        <f>+DG33*((DI33*'1. Standard_Cost'!$B$20)+(DH33*DI33*'1. Standard_Cost'!$C$20))</f>
        <v>0</v>
      </c>
      <c r="DK33" s="54"/>
      <c r="DL33" s="54"/>
      <c r="DM33" s="65">
        <f>+DK33*'1. Standard_Cost'!$B$24+DL33*'1. Standard_Cost'!$C$24</f>
        <v>0</v>
      </c>
      <c r="DN33" s="56"/>
      <c r="DO33" s="57">
        <v>6000</v>
      </c>
      <c r="DP33" s="65">
        <f>+CW33*'1. Standard_Cost'!$B$32</f>
        <v>0</v>
      </c>
      <c r="DQ33" s="65">
        <f t="shared" si="260"/>
        <v>6000</v>
      </c>
      <c r="DR33" s="65">
        <f t="shared" si="261"/>
        <v>6000</v>
      </c>
      <c r="DS33" s="54"/>
      <c r="DT33" s="54"/>
      <c r="DU33" s="54"/>
      <c r="DV33" s="64">
        <f>+DS33*'1. Standard_Cost'!$B$28</f>
        <v>0</v>
      </c>
      <c r="DW33" s="64">
        <f>+DT33*'1. Standard_Cost'!$C$28</f>
        <v>0</v>
      </c>
      <c r="DX33" s="64">
        <f>+DU33*'1. Standard_Cost'!$D$28</f>
        <v>0</v>
      </c>
      <c r="DY33" s="58"/>
      <c r="DZ33" s="58"/>
      <c r="EA33" s="65">
        <f>SUM(DV33,DW33,DX33,DY33,DZ33)</f>
        <v>0</v>
      </c>
      <c r="EB33" s="58"/>
      <c r="EC33" s="58"/>
      <c r="EE33" s="65">
        <f>SUM((SUMIF(CV33,"T",CW33)),DF33,DJ33,DM33,DN33,EA33,EB33)</f>
        <v>0</v>
      </c>
      <c r="EF33" s="65">
        <f>SUMIF(CV33,"P",CW33)</f>
        <v>0</v>
      </c>
      <c r="EG33" s="65">
        <f t="shared" si="262"/>
        <v>6000</v>
      </c>
      <c r="EH33" s="65">
        <f t="shared" si="263"/>
        <v>6000</v>
      </c>
      <c r="EI33" s="59"/>
      <c r="EJ33" s="59"/>
      <c r="EK33" s="63">
        <f>+EI33+EJ33-EH33</f>
        <v>-6000</v>
      </c>
      <c r="EL33" s="19">
        <f t="shared" si="2"/>
        <v>0</v>
      </c>
      <c r="EM33" s="66">
        <f>SUM(I33,BC33,CW33)</f>
        <v>0</v>
      </c>
      <c r="EN33" s="66">
        <f t="shared" si="248"/>
        <v>225</v>
      </c>
      <c r="EO33" s="66">
        <f t="shared" si="248"/>
        <v>750</v>
      </c>
      <c r="EP33" s="66">
        <f t="shared" si="248"/>
        <v>900</v>
      </c>
      <c r="EQ33" s="66">
        <f t="shared" si="248"/>
        <v>100</v>
      </c>
      <c r="ER33" s="66">
        <f t="shared" si="248"/>
        <v>1975</v>
      </c>
      <c r="ES33" s="66">
        <f>SUM(V33,BP33,DJ33)</f>
        <v>0</v>
      </c>
      <c r="ET33" s="66">
        <f t="shared" si="249"/>
        <v>0</v>
      </c>
      <c r="EU33" s="66">
        <f t="shared" si="249"/>
        <v>0</v>
      </c>
      <c r="EV33" s="66">
        <f t="shared" si="249"/>
        <v>11000</v>
      </c>
      <c r="EW33" s="66">
        <f t="shared" si="249"/>
        <v>0</v>
      </c>
      <c r="EX33" s="66">
        <f>SUM(AG33,CA33,DU33)</f>
        <v>0</v>
      </c>
      <c r="EY33" s="66">
        <f>SUM(AD33,BX33,DR33)</f>
        <v>12975</v>
      </c>
      <c r="EZ33" s="66">
        <f t="shared" si="250"/>
        <v>0</v>
      </c>
      <c r="FA33" s="66">
        <f t="shared" si="250"/>
        <v>0</v>
      </c>
      <c r="FB33" s="66">
        <f t="shared" si="250"/>
        <v>0</v>
      </c>
      <c r="FC33" s="66">
        <f t="shared" si="250"/>
        <v>100000</v>
      </c>
      <c r="FD33" s="66">
        <f t="shared" si="250"/>
        <v>0</v>
      </c>
      <c r="FE33" s="66">
        <f t="shared" si="250"/>
        <v>100000</v>
      </c>
      <c r="FF33" s="66">
        <f t="shared" si="250"/>
        <v>5000</v>
      </c>
      <c r="FG33" s="67"/>
      <c r="FH33" s="66">
        <f t="shared" si="251"/>
        <v>106975</v>
      </c>
      <c r="FI33" s="66">
        <f t="shared" si="251"/>
        <v>0</v>
      </c>
      <c r="FJ33" s="66">
        <f t="shared" si="251"/>
        <v>11000</v>
      </c>
      <c r="FK33" s="66">
        <f t="shared" si="251"/>
        <v>117975</v>
      </c>
      <c r="FL33" s="66">
        <f t="shared" si="251"/>
        <v>0</v>
      </c>
      <c r="FM33" s="66">
        <f t="shared" si="251"/>
        <v>0</v>
      </c>
      <c r="FN33" s="267">
        <f t="shared" si="251"/>
        <v>-117975</v>
      </c>
      <c r="FO33" s="19">
        <f t="shared" si="160"/>
        <v>0</v>
      </c>
      <c r="FP33" s="68">
        <f t="shared" si="21"/>
        <v>0</v>
      </c>
    </row>
    <row r="34" spans="2:172" ht="13.8" customHeight="1" outlineLevel="2" x14ac:dyDescent="0.3">
      <c r="B34" s="295"/>
      <c r="C34" s="297"/>
      <c r="D34" s="70" t="s">
        <v>50</v>
      </c>
      <c r="E34" s="51"/>
      <c r="F34" s="52"/>
      <c r="G34" s="52"/>
      <c r="H34" s="52"/>
      <c r="I34" s="53" t="str">
        <f>IF(E34&lt;&gt;0,((VLOOKUP(E34,'1. Standard_Cost'!$B$4:$D$8,2)+VLOOKUP(E34,'1. Standard_Cost'!$B$4:$D$8,3))*F34*G34),"0")</f>
        <v>0</v>
      </c>
      <c r="J34" s="54"/>
      <c r="K34" s="54"/>
      <c r="L34" s="54"/>
      <c r="M34" s="54"/>
      <c r="N34" s="55">
        <f>+J34*L34*'1. Standard_Cost'!$B$16</f>
        <v>0</v>
      </c>
      <c r="O34" s="55">
        <f>+J34*K34*L34*'1. Standard_Cost'!$C$16</f>
        <v>0</v>
      </c>
      <c r="P34" s="55">
        <f>+J34*L34*M34*'1. Standard_Cost'!$D$16</f>
        <v>0</v>
      </c>
      <c r="Q34" s="55">
        <f>+J34*K34*'1. Standard_Cost'!$E$16</f>
        <v>0</v>
      </c>
      <c r="R34" s="55">
        <f t="shared" si="247"/>
        <v>0</v>
      </c>
      <c r="S34" s="54"/>
      <c r="T34" s="54"/>
      <c r="U34" s="54"/>
      <c r="V34" s="55">
        <f>+S34*((U34*'1. Standard_Cost'!$B$20)+(T34*U34*'1. Standard_Cost'!$C$20))</f>
        <v>0</v>
      </c>
      <c r="W34" s="54"/>
      <c r="X34" s="54"/>
      <c r="Y34" s="55">
        <f>+W34*'1. Standard_Cost'!$B$24+X34*'1. Standard_Cost'!$C$24</f>
        <v>0</v>
      </c>
      <c r="Z34" s="56"/>
      <c r="AA34" s="57"/>
      <c r="AB34" s="55">
        <f>+I34*'1. Standard_Cost'!$B$32</f>
        <v>0</v>
      </c>
      <c r="AC34" s="55">
        <f t="shared" si="252"/>
        <v>0</v>
      </c>
      <c r="AD34" s="55">
        <f t="shared" si="253"/>
        <v>0</v>
      </c>
      <c r="AE34" s="54"/>
      <c r="AF34" s="54"/>
      <c r="AG34" s="54"/>
      <c r="AH34" s="53">
        <f>+AE34*'1. Standard_Cost'!$B$28</f>
        <v>0</v>
      </c>
      <c r="AI34" s="53">
        <f>+AF34*'1. Standard_Cost'!$C$28</f>
        <v>0</v>
      </c>
      <c r="AJ34" s="53">
        <f>+AG34*'1. Standard_Cost'!$D$28</f>
        <v>0</v>
      </c>
      <c r="AK34" s="58"/>
      <c r="AL34" s="58"/>
      <c r="AM34" s="55">
        <f>SUM(AH34,AI34,AJ34,AK34,AL34)</f>
        <v>0</v>
      </c>
      <c r="AN34" s="58"/>
      <c r="AO34" s="58"/>
      <c r="AQ34" s="55">
        <f>SUM((SUMIF(H34,"T",I34)),R34,V34,Y34,Z34,AM34,AN34)</f>
        <v>0</v>
      </c>
      <c r="AR34" s="55">
        <f>SUMIF(H34,"P",I34)</f>
        <v>0</v>
      </c>
      <c r="AS34" s="55">
        <f>+AC34</f>
        <v>0</v>
      </c>
      <c r="AT34" s="55">
        <f t="shared" si="254"/>
        <v>0</v>
      </c>
      <c r="AU34" s="59"/>
      <c r="AV34" s="59"/>
      <c r="AW34" s="60">
        <f>+AU34+AV34-AT34</f>
        <v>0</v>
      </c>
      <c r="AX34" s="19">
        <f t="shared" si="155"/>
        <v>0</v>
      </c>
      <c r="AY34" s="51"/>
      <c r="AZ34" s="52"/>
      <c r="BA34" s="52"/>
      <c r="BB34" s="52"/>
      <c r="BC34" s="61" t="str">
        <f>IF(AY34&lt;&gt;0,((VLOOKUP(AY34,'1. Standard_Cost'!$B$4:$D$8,2)+VLOOKUP(AY34,'1. Standard_Cost'!$B$4:$D$8,3))*AZ34*BA34),"0")</f>
        <v>0</v>
      </c>
      <c r="BD34" s="54"/>
      <c r="BE34" s="54"/>
      <c r="BF34" s="54"/>
      <c r="BG34" s="54"/>
      <c r="BH34" s="62">
        <f>+BD34*BF34*'1. Standard_Cost'!$B$16</f>
        <v>0</v>
      </c>
      <c r="BI34" s="62">
        <f>+BD34*BE34*BF34*'1. Standard_Cost'!$C$16</f>
        <v>0</v>
      </c>
      <c r="BJ34" s="62">
        <f>+BD34*BF34*BG34*'1. Standard_Cost'!$D$16</f>
        <v>0</v>
      </c>
      <c r="BK34" s="62">
        <f>+BD34*BE34*'1. Standard_Cost'!$E$16</f>
        <v>0</v>
      </c>
      <c r="BL34" s="62">
        <f t="shared" si="255"/>
        <v>0</v>
      </c>
      <c r="BM34" s="54"/>
      <c r="BN34" s="54"/>
      <c r="BO34" s="54"/>
      <c r="BP34" s="62">
        <f>+BM34*((BO34*'1. Standard_Cost'!$B$20)+(BN34*BO34*'1. Standard_Cost'!$C$20))</f>
        <v>0</v>
      </c>
      <c r="BQ34" s="54"/>
      <c r="BR34" s="54"/>
      <c r="BS34" s="62">
        <f>+BQ34*'1. Standard_Cost'!$B$24+BR34*'1. Standard_Cost'!$C$24</f>
        <v>0</v>
      </c>
      <c r="BT34" s="56"/>
      <c r="BU34" s="57"/>
      <c r="BV34" s="62">
        <f>+BC34*'1. Standard_Cost'!$B$32</f>
        <v>0</v>
      </c>
      <c r="BW34" s="62">
        <f t="shared" si="256"/>
        <v>0</v>
      </c>
      <c r="BX34" s="62">
        <f t="shared" si="257"/>
        <v>0</v>
      </c>
      <c r="BY34" s="54"/>
      <c r="BZ34" s="54"/>
      <c r="CA34" s="54"/>
      <c r="CB34" s="61">
        <f>+BY34*'1. Standard_Cost'!$B$28</f>
        <v>0</v>
      </c>
      <c r="CC34" s="61">
        <f>+BZ34*'1. Standard_Cost'!$C$28</f>
        <v>0</v>
      </c>
      <c r="CD34" s="61">
        <f>+CA34*'1. Standard_Cost'!$D$28</f>
        <v>0</v>
      </c>
      <c r="CE34" s="58"/>
      <c r="CF34" s="58"/>
      <c r="CG34" s="62">
        <f>SUM(CB34,CC34,CD34,CE34,CF34)</f>
        <v>0</v>
      </c>
      <c r="CH34" s="58"/>
      <c r="CI34" s="58"/>
      <c r="CK34" s="62">
        <f>SUM((SUMIF(BB34,"T",BC34)),BL34,BP34,BS34,BT34,CG34,CH34)</f>
        <v>0</v>
      </c>
      <c r="CL34" s="62">
        <f>SUMIF(BB34,"P",BC34)</f>
        <v>0</v>
      </c>
      <c r="CM34" s="62">
        <f>+BW34</f>
        <v>0</v>
      </c>
      <c r="CN34" s="62">
        <f t="shared" si="258"/>
        <v>0</v>
      </c>
      <c r="CO34" s="59"/>
      <c r="CP34" s="59"/>
      <c r="CQ34" s="63">
        <f>+CO34+CP34-CN34</f>
        <v>0</v>
      </c>
      <c r="CR34" s="19">
        <f t="shared" si="1"/>
        <v>0</v>
      </c>
      <c r="CS34" s="51"/>
      <c r="CT34" s="52"/>
      <c r="CU34" s="52"/>
      <c r="CV34" s="52"/>
      <c r="CW34" s="64" t="str">
        <f>IF(CS34&lt;&gt;0,((VLOOKUP(CS34,'1. Standard_Cost'!$B$4:$D$8,2)+VLOOKUP(CS34,'1. Standard_Cost'!$B$4:$D$8,3))*CT34*CU34),"0")</f>
        <v>0</v>
      </c>
      <c r="CX34" s="54"/>
      <c r="CY34" s="54"/>
      <c r="CZ34" s="54"/>
      <c r="DA34" s="54"/>
      <c r="DB34" s="65">
        <f>+CX34*CZ34*'1. Standard_Cost'!$B$16</f>
        <v>0</v>
      </c>
      <c r="DC34" s="65">
        <f>+CX34*CY34*CZ34*'1. Standard_Cost'!$C$16</f>
        <v>0</v>
      </c>
      <c r="DD34" s="65">
        <f>+CX34*CZ34*DA34*'1. Standard_Cost'!$D$16</f>
        <v>0</v>
      </c>
      <c r="DE34" s="65">
        <f>+CX34*CY34*'1. Standard_Cost'!$E$16</f>
        <v>0</v>
      </c>
      <c r="DF34" s="65">
        <f t="shared" si="259"/>
        <v>0</v>
      </c>
      <c r="DG34" s="54"/>
      <c r="DH34" s="54"/>
      <c r="DI34" s="54"/>
      <c r="DJ34" s="65">
        <f>+DG34*((DI34*'1. Standard_Cost'!$B$20)+(DH34*DI34*'1. Standard_Cost'!$C$20))</f>
        <v>0</v>
      </c>
      <c r="DK34" s="54"/>
      <c r="DL34" s="54"/>
      <c r="DM34" s="65">
        <f>+DK34*'1. Standard_Cost'!$B$24+DL34*'1. Standard_Cost'!$C$24</f>
        <v>0</v>
      </c>
      <c r="DN34" s="56"/>
      <c r="DO34" s="57"/>
      <c r="DP34" s="65">
        <f>+CW34*'1. Standard_Cost'!$B$32</f>
        <v>0</v>
      </c>
      <c r="DQ34" s="65">
        <f t="shared" si="260"/>
        <v>0</v>
      </c>
      <c r="DR34" s="65">
        <f t="shared" si="261"/>
        <v>0</v>
      </c>
      <c r="DS34" s="54"/>
      <c r="DT34" s="54"/>
      <c r="DU34" s="54"/>
      <c r="DV34" s="64">
        <f>+DS34*'1. Standard_Cost'!$B$28</f>
        <v>0</v>
      </c>
      <c r="DW34" s="64">
        <f>+DT34*'1. Standard_Cost'!$C$28</f>
        <v>0</v>
      </c>
      <c r="DX34" s="64">
        <f>+DU34*'1. Standard_Cost'!$D$28</f>
        <v>0</v>
      </c>
      <c r="DY34" s="58"/>
      <c r="DZ34" s="58"/>
      <c r="EA34" s="65">
        <f>SUM(DV34,DW34,DX34,DY34,DZ34)</f>
        <v>0</v>
      </c>
      <c r="EB34" s="58"/>
      <c r="EC34" s="58"/>
      <c r="EE34" s="65">
        <f>SUM((SUMIF(CV34,"T",CW34)),DF34,DJ34,DM34,DN34,EA34,EB34)</f>
        <v>0</v>
      </c>
      <c r="EF34" s="65">
        <f>SUMIF(CV34,"P",CW34)</f>
        <v>0</v>
      </c>
      <c r="EG34" s="65">
        <f t="shared" si="262"/>
        <v>0</v>
      </c>
      <c r="EH34" s="65">
        <f t="shared" si="263"/>
        <v>0</v>
      </c>
      <c r="EI34" s="59"/>
      <c r="EJ34" s="59"/>
      <c r="EK34" s="63">
        <f>+EI34+EJ34-EH34</f>
        <v>0</v>
      </c>
      <c r="EL34" s="19">
        <f t="shared" si="2"/>
        <v>0</v>
      </c>
      <c r="EM34" s="66">
        <f>SUM(I34,BC34,CW34)</f>
        <v>0</v>
      </c>
      <c r="EN34" s="66">
        <f t="shared" si="248"/>
        <v>0</v>
      </c>
      <c r="EO34" s="66">
        <f t="shared" si="248"/>
        <v>0</v>
      </c>
      <c r="EP34" s="66">
        <f t="shared" si="248"/>
        <v>0</v>
      </c>
      <c r="EQ34" s="66">
        <f t="shared" si="248"/>
        <v>0</v>
      </c>
      <c r="ER34" s="66">
        <f t="shared" si="248"/>
        <v>0</v>
      </c>
      <c r="ES34" s="66">
        <f>SUM(V34,BP34,DJ34)</f>
        <v>0</v>
      </c>
      <c r="ET34" s="66">
        <f t="shared" si="249"/>
        <v>0</v>
      </c>
      <c r="EU34" s="66">
        <f t="shared" si="249"/>
        <v>0</v>
      </c>
      <c r="EV34" s="66">
        <f t="shared" si="249"/>
        <v>0</v>
      </c>
      <c r="EW34" s="66">
        <f t="shared" si="249"/>
        <v>0</v>
      </c>
      <c r="EX34" s="66">
        <f>SUM(AG34,CA34,DU34)</f>
        <v>0</v>
      </c>
      <c r="EY34" s="66">
        <f>SUM(AD34,BX34,DR34)</f>
        <v>0</v>
      </c>
      <c r="EZ34" s="66">
        <f t="shared" si="250"/>
        <v>0</v>
      </c>
      <c r="FA34" s="66">
        <f t="shared" si="250"/>
        <v>0</v>
      </c>
      <c r="FB34" s="66">
        <f t="shared" si="250"/>
        <v>0</v>
      </c>
      <c r="FC34" s="66">
        <f t="shared" si="250"/>
        <v>0</v>
      </c>
      <c r="FD34" s="66">
        <f t="shared" si="250"/>
        <v>0</v>
      </c>
      <c r="FE34" s="66">
        <f t="shared" si="250"/>
        <v>0</v>
      </c>
      <c r="FF34" s="66">
        <f t="shared" si="250"/>
        <v>0</v>
      </c>
      <c r="FG34" s="67"/>
      <c r="FH34" s="66">
        <f t="shared" si="251"/>
        <v>0</v>
      </c>
      <c r="FI34" s="66">
        <f t="shared" si="251"/>
        <v>0</v>
      </c>
      <c r="FJ34" s="66">
        <f t="shared" si="251"/>
        <v>0</v>
      </c>
      <c r="FK34" s="66">
        <f t="shared" si="251"/>
        <v>0</v>
      </c>
      <c r="FL34" s="66">
        <f t="shared" si="251"/>
        <v>0</v>
      </c>
      <c r="FM34" s="66">
        <f t="shared" si="251"/>
        <v>0</v>
      </c>
      <c r="FN34" s="267">
        <f t="shared" si="251"/>
        <v>0</v>
      </c>
      <c r="FO34" s="19">
        <f t="shared" si="160"/>
        <v>0</v>
      </c>
      <c r="FP34" s="68">
        <f t="shared" si="21"/>
        <v>0</v>
      </c>
    </row>
    <row r="35" spans="2:172" outlineLevel="1" x14ac:dyDescent="0.3">
      <c r="B35" s="295"/>
      <c r="C35" s="297"/>
      <c r="D35" s="71" t="s">
        <v>70</v>
      </c>
      <c r="E35" s="72"/>
      <c r="F35" s="72"/>
      <c r="G35" s="72"/>
      <c r="H35" s="73"/>
      <c r="I35" s="74">
        <f>SUM(I31:I34)</f>
        <v>5400</v>
      </c>
      <c r="J35" s="72"/>
      <c r="K35" s="72"/>
      <c r="L35" s="72"/>
      <c r="M35" s="72"/>
      <c r="N35" s="75">
        <f>SUM(N31:N34)</f>
        <v>225</v>
      </c>
      <c r="O35" s="75">
        <f>SUM(O31:O34)</f>
        <v>750</v>
      </c>
      <c r="P35" s="75">
        <f>SUM(P31:P34)</f>
        <v>900</v>
      </c>
      <c r="Q35" s="75">
        <f>SUM(Q31:Q34)</f>
        <v>100</v>
      </c>
      <c r="R35" s="74">
        <f>SUM(R31:R34)</f>
        <v>1975</v>
      </c>
      <c r="S35" s="72"/>
      <c r="T35" s="72"/>
      <c r="U35" s="72"/>
      <c r="V35" s="74">
        <f>SUM(V31:V34)</f>
        <v>0</v>
      </c>
      <c r="W35" s="72"/>
      <c r="X35" s="72"/>
      <c r="Y35" s="74">
        <f t="shared" ref="Y35" si="264">SUM(Y31:Y34)</f>
        <v>0</v>
      </c>
      <c r="Z35" s="74">
        <f t="shared" ref="Z35" si="265">SUM(Z31:Z34)</f>
        <v>0</v>
      </c>
      <c r="AA35" s="74">
        <f t="shared" ref="AA35" si="266">SUM(AA31:AA34)</f>
        <v>0</v>
      </c>
      <c r="AB35" s="74">
        <f t="shared" ref="AB35" si="267">SUM(AB31:AB34)</f>
        <v>1080</v>
      </c>
      <c r="AC35" s="74">
        <f t="shared" ref="AC35" si="268">SUM(AC31:AC34)</f>
        <v>1080</v>
      </c>
      <c r="AD35" s="74">
        <f t="shared" ref="AD35" si="269">SUM(AD31:AD34)</f>
        <v>3055</v>
      </c>
      <c r="AE35" s="72"/>
      <c r="AF35" s="72"/>
      <c r="AG35" s="72"/>
      <c r="AH35" s="72"/>
      <c r="AI35" s="72"/>
      <c r="AJ35" s="72"/>
      <c r="AK35" s="75">
        <f>SUM(AK31:AK34)</f>
        <v>100000</v>
      </c>
      <c r="AL35" s="75">
        <f>SUM(AL31:AL34)</f>
        <v>0</v>
      </c>
      <c r="AM35" s="74">
        <f>SUM(AM31:AM34)</f>
        <v>100000</v>
      </c>
      <c r="AN35" s="74">
        <f>SUM(AN31:AN34)</f>
        <v>0</v>
      </c>
      <c r="AO35" s="76"/>
      <c r="AP35" s="77"/>
      <c r="AQ35" s="74">
        <f t="shared" ref="AQ35:AW35" si="270">SUM(AQ31:AQ34)</f>
        <v>107375</v>
      </c>
      <c r="AR35" s="74">
        <f t="shared" si="270"/>
        <v>0</v>
      </c>
      <c r="AS35" s="74">
        <f t="shared" si="270"/>
        <v>1080</v>
      </c>
      <c r="AT35" s="74">
        <f t="shared" si="270"/>
        <v>108455</v>
      </c>
      <c r="AU35" s="74">
        <f t="shared" si="270"/>
        <v>5400</v>
      </c>
      <c r="AV35" s="74">
        <f t="shared" si="270"/>
        <v>1080</v>
      </c>
      <c r="AW35" s="74">
        <f t="shared" si="270"/>
        <v>-101975</v>
      </c>
      <c r="AX35" s="19">
        <f t="shared" si="155"/>
        <v>0</v>
      </c>
      <c r="AY35" s="78"/>
      <c r="AZ35" s="79"/>
      <c r="BA35" s="79"/>
      <c r="BB35" s="80"/>
      <c r="BC35" s="81">
        <f>SUM(BC31:BC34)</f>
        <v>0</v>
      </c>
      <c r="BD35" s="79"/>
      <c r="BE35" s="79"/>
      <c r="BF35" s="79"/>
      <c r="BG35" s="79"/>
      <c r="BH35" s="82">
        <f>SUM(BH31:BH34)</f>
        <v>0</v>
      </c>
      <c r="BI35" s="82">
        <f>SUM(BI31:BI34)</f>
        <v>0</v>
      </c>
      <c r="BJ35" s="82">
        <f>SUM(BJ31:BJ34)</f>
        <v>0</v>
      </c>
      <c r="BK35" s="82">
        <f>SUM(BK31:BK34)</f>
        <v>0</v>
      </c>
      <c r="BL35" s="81">
        <f>SUM(BL31:BL34)</f>
        <v>0</v>
      </c>
      <c r="BM35" s="79"/>
      <c r="BN35" s="79"/>
      <c r="BO35" s="79"/>
      <c r="BP35" s="81">
        <f>SUM(BP31:BP34)</f>
        <v>0</v>
      </c>
      <c r="BQ35" s="79"/>
      <c r="BR35" s="79"/>
      <c r="BS35" s="81">
        <f t="shared" ref="BS35" si="271">SUM(BS31:BS34)</f>
        <v>0</v>
      </c>
      <c r="BT35" s="81">
        <f t="shared" ref="BT35" si="272">SUM(BT31:BT34)</f>
        <v>0</v>
      </c>
      <c r="BU35" s="81">
        <f t="shared" ref="BU35" si="273">SUM(BU31:BU34)</f>
        <v>5000</v>
      </c>
      <c r="BV35" s="81">
        <f t="shared" ref="BV35" si="274">SUM(BV31:BV34)</f>
        <v>0</v>
      </c>
      <c r="BW35" s="81">
        <f t="shared" ref="BW35" si="275">SUM(BW31:BW34)</f>
        <v>5000</v>
      </c>
      <c r="BX35" s="81">
        <f t="shared" ref="BX35" si="276">SUM(BX31:BX34)</f>
        <v>5000</v>
      </c>
      <c r="BY35" s="79"/>
      <c r="BZ35" s="79"/>
      <c r="CA35" s="79"/>
      <c r="CB35" s="79"/>
      <c r="CC35" s="79"/>
      <c r="CD35" s="79"/>
      <c r="CE35" s="82">
        <f>SUM(CE31:CE34)</f>
        <v>0</v>
      </c>
      <c r="CF35" s="82">
        <f>SUM(CF31:CF34)</f>
        <v>0</v>
      </c>
      <c r="CG35" s="81">
        <f>SUM(CG31:CG34)</f>
        <v>0</v>
      </c>
      <c r="CH35" s="81">
        <f>SUM(CH31:CH34)</f>
        <v>15000</v>
      </c>
      <c r="CI35" s="83"/>
      <c r="CJ35" s="24"/>
      <c r="CK35" s="81">
        <f t="shared" ref="CK35:CQ35" si="277">SUM(CK31:CK34)</f>
        <v>15000</v>
      </c>
      <c r="CL35" s="81">
        <f t="shared" si="277"/>
        <v>0</v>
      </c>
      <c r="CM35" s="81">
        <f t="shared" si="277"/>
        <v>5000</v>
      </c>
      <c r="CN35" s="81">
        <f t="shared" si="277"/>
        <v>20000</v>
      </c>
      <c r="CO35" s="81">
        <f t="shared" si="277"/>
        <v>0</v>
      </c>
      <c r="CP35" s="81">
        <f t="shared" si="277"/>
        <v>0</v>
      </c>
      <c r="CQ35" s="81">
        <f t="shared" si="277"/>
        <v>-20000</v>
      </c>
      <c r="CR35" s="19">
        <f t="shared" si="1"/>
        <v>0</v>
      </c>
      <c r="CS35" s="84"/>
      <c r="CT35" s="85"/>
      <c r="CU35" s="85"/>
      <c r="CV35" s="86"/>
      <c r="CW35" s="87">
        <f>SUM(CW31:CW34)</f>
        <v>0</v>
      </c>
      <c r="CX35" s="85"/>
      <c r="CY35" s="85"/>
      <c r="CZ35" s="85"/>
      <c r="DA35" s="85"/>
      <c r="DB35" s="88">
        <f>SUM(DB31:DB34)</f>
        <v>0</v>
      </c>
      <c r="DC35" s="88">
        <f>SUM(DC31:DC34)</f>
        <v>0</v>
      </c>
      <c r="DD35" s="88">
        <f>SUM(DD31:DD34)</f>
        <v>0</v>
      </c>
      <c r="DE35" s="88">
        <f>SUM(DE31:DE34)</f>
        <v>0</v>
      </c>
      <c r="DF35" s="87">
        <f>SUM(DF31:DF34)</f>
        <v>0</v>
      </c>
      <c r="DG35" s="85"/>
      <c r="DH35" s="85"/>
      <c r="DI35" s="85"/>
      <c r="DJ35" s="87">
        <f>SUM(DJ31:DJ34)</f>
        <v>0</v>
      </c>
      <c r="DK35" s="85"/>
      <c r="DL35" s="85"/>
      <c r="DM35" s="87">
        <f t="shared" ref="DM35" si="278">SUM(DM31:DM34)</f>
        <v>0</v>
      </c>
      <c r="DN35" s="87">
        <f t="shared" ref="DN35" si="279">SUM(DN31:DN34)</f>
        <v>5000</v>
      </c>
      <c r="DO35" s="87">
        <f t="shared" ref="DO35" si="280">SUM(DO31:DO34)</f>
        <v>6000</v>
      </c>
      <c r="DP35" s="87">
        <f t="shared" ref="DP35" si="281">SUM(DP31:DP34)</f>
        <v>0</v>
      </c>
      <c r="DQ35" s="87">
        <f t="shared" ref="DQ35" si="282">SUM(DQ31:DQ34)</f>
        <v>6000</v>
      </c>
      <c r="DR35" s="87">
        <f t="shared" ref="DR35" si="283">SUM(DR31:DR34)</f>
        <v>11000</v>
      </c>
      <c r="DS35" s="85"/>
      <c r="DT35" s="85"/>
      <c r="DU35" s="85"/>
      <c r="DV35" s="85"/>
      <c r="DW35" s="85"/>
      <c r="DX35" s="85"/>
      <c r="DY35" s="88">
        <f>SUM(DY31:DY34)</f>
        <v>0</v>
      </c>
      <c r="DZ35" s="88">
        <f>SUM(DZ31:DZ34)</f>
        <v>0</v>
      </c>
      <c r="EA35" s="87">
        <f>SUM(EA31:EA34)</f>
        <v>0</v>
      </c>
      <c r="EB35" s="87">
        <f>SUM(EB31:EB34)</f>
        <v>0</v>
      </c>
      <c r="EC35" s="89"/>
      <c r="ED35" s="24"/>
      <c r="EE35" s="87">
        <f t="shared" ref="EE35:EK35" si="284">SUM(EE31:EE34)</f>
        <v>5000</v>
      </c>
      <c r="EF35" s="87">
        <f t="shared" si="284"/>
        <v>0</v>
      </c>
      <c r="EG35" s="87">
        <f t="shared" si="284"/>
        <v>6000</v>
      </c>
      <c r="EH35" s="87">
        <f t="shared" si="284"/>
        <v>11000</v>
      </c>
      <c r="EI35" s="87">
        <f t="shared" si="284"/>
        <v>0</v>
      </c>
      <c r="EJ35" s="87">
        <f t="shared" si="284"/>
        <v>0</v>
      </c>
      <c r="EK35" s="87">
        <f t="shared" si="284"/>
        <v>-11000</v>
      </c>
      <c r="EL35" s="19">
        <f t="shared" si="2"/>
        <v>0</v>
      </c>
      <c r="EM35" s="90">
        <f t="shared" ref="EM35:ES35" si="285">SUM(EM31:EM34)</f>
        <v>5400</v>
      </c>
      <c r="EN35" s="91">
        <f t="shared" si="285"/>
        <v>225</v>
      </c>
      <c r="EO35" s="91">
        <f t="shared" si="285"/>
        <v>750</v>
      </c>
      <c r="EP35" s="91">
        <f t="shared" si="285"/>
        <v>900</v>
      </c>
      <c r="EQ35" s="91">
        <f t="shared" si="285"/>
        <v>100</v>
      </c>
      <c r="ER35" s="90">
        <f t="shared" si="285"/>
        <v>1975</v>
      </c>
      <c r="ES35" s="90">
        <f t="shared" si="285"/>
        <v>0</v>
      </c>
      <c r="ET35" s="90">
        <f t="shared" ref="ET35" si="286">SUM(ET31:ET34)</f>
        <v>0</v>
      </c>
      <c r="EU35" s="90">
        <f t="shared" ref="EU35" si="287">SUM(EU31:EU34)</f>
        <v>5000</v>
      </c>
      <c r="EV35" s="90">
        <f t="shared" ref="EV35" si="288">SUM(EV31:EV34)</f>
        <v>11000</v>
      </c>
      <c r="EW35" s="90">
        <f t="shared" ref="EW35" si="289">SUM(EW31:EW34)</f>
        <v>1080</v>
      </c>
      <c r="EX35" s="90">
        <f t="shared" ref="EX35" si="290">SUM(EX31:EX34)</f>
        <v>0</v>
      </c>
      <c r="EY35" s="90">
        <f t="shared" ref="EY35" si="291">SUM(EY31:EY34)</f>
        <v>19055</v>
      </c>
      <c r="EZ35" s="91"/>
      <c r="FA35" s="91"/>
      <c r="FB35" s="91">
        <f>SUM(FB31:FB34)</f>
        <v>0</v>
      </c>
      <c r="FC35" s="91">
        <f>SUM(FC31:FC34)</f>
        <v>100000</v>
      </c>
      <c r="FD35" s="91">
        <f>SUM(FD31:FD34)</f>
        <v>0</v>
      </c>
      <c r="FE35" s="90">
        <f>SUM(FE31:FE34)</f>
        <v>100000</v>
      </c>
      <c r="FF35" s="90">
        <f>SUM(FF31:FF34)</f>
        <v>15000</v>
      </c>
      <c r="FG35" s="92"/>
      <c r="FH35" s="90">
        <f t="shared" ref="FH35:FN35" si="292">SUM(FH31:FH34)</f>
        <v>127375</v>
      </c>
      <c r="FI35" s="90">
        <f t="shared" si="292"/>
        <v>0</v>
      </c>
      <c r="FJ35" s="90">
        <f t="shared" si="292"/>
        <v>12080</v>
      </c>
      <c r="FK35" s="90">
        <f t="shared" si="292"/>
        <v>139455</v>
      </c>
      <c r="FL35" s="93">
        <f t="shared" si="292"/>
        <v>5400</v>
      </c>
      <c r="FM35" s="93">
        <f t="shared" si="292"/>
        <v>1080</v>
      </c>
      <c r="FN35" s="93">
        <f t="shared" si="292"/>
        <v>-132975</v>
      </c>
      <c r="FO35" s="19">
        <f t="shared" si="160"/>
        <v>0</v>
      </c>
      <c r="FP35" s="68">
        <f t="shared" si="21"/>
        <v>0</v>
      </c>
    </row>
    <row r="36" spans="2:172" x14ac:dyDescent="0.3">
      <c r="B36" s="295"/>
      <c r="C36" s="94" t="s">
        <v>71</v>
      </c>
      <c r="D36" s="95"/>
      <c r="E36" s="96"/>
      <c r="F36" s="96"/>
      <c r="G36" s="96"/>
      <c r="H36" s="97"/>
      <c r="I36" s="98">
        <f>SUM(I25,I30,I35)</f>
        <v>61200</v>
      </c>
      <c r="J36" s="96"/>
      <c r="K36" s="96"/>
      <c r="L36" s="96"/>
      <c r="M36" s="96"/>
      <c r="N36" s="99">
        <f>SUM(N25,N30,N35)</f>
        <v>900</v>
      </c>
      <c r="O36" s="99">
        <f>SUM(O25,O30,O35)</f>
        <v>3000</v>
      </c>
      <c r="P36" s="99">
        <f>SUM(P25,P30,P35)</f>
        <v>3600</v>
      </c>
      <c r="Q36" s="99">
        <f>SUM(Q25,Q30,Q35)</f>
        <v>400</v>
      </c>
      <c r="R36" s="98">
        <f>SUM(R25,R30,R35)</f>
        <v>7900</v>
      </c>
      <c r="S36" s="96"/>
      <c r="T36" s="96"/>
      <c r="U36" s="96"/>
      <c r="V36" s="98">
        <f>SUM(V25,V30,V35)</f>
        <v>0</v>
      </c>
      <c r="W36" s="96"/>
      <c r="X36" s="96"/>
      <c r="Y36" s="98">
        <f t="shared" ref="Y36" si="293">SUM(Y25,Y30,Y35)</f>
        <v>115500</v>
      </c>
      <c r="Z36" s="98">
        <f t="shared" ref="Z36" si="294">SUM(Z25,Z30,Z35)</f>
        <v>15000</v>
      </c>
      <c r="AA36" s="98">
        <f t="shared" ref="AA36" si="295">SUM(AA25,AA30,AA35)</f>
        <v>0</v>
      </c>
      <c r="AB36" s="98">
        <f t="shared" ref="AB36" si="296">SUM(AB25,AB30,AB35)</f>
        <v>12240</v>
      </c>
      <c r="AC36" s="98"/>
      <c r="AD36" s="98">
        <f t="shared" ref="AD36" si="297">SUM(AD25,AD30,AD35)</f>
        <v>150640</v>
      </c>
      <c r="AE36" s="96"/>
      <c r="AF36" s="96"/>
      <c r="AG36" s="96"/>
      <c r="AH36" s="96"/>
      <c r="AI36" s="96"/>
      <c r="AJ36" s="96"/>
      <c r="AK36" s="99">
        <f>SUM(AK25,AK30,AK35)</f>
        <v>100000</v>
      </c>
      <c r="AL36" s="99">
        <f>SUM(AL25,AL30,AL35)</f>
        <v>0</v>
      </c>
      <c r="AM36" s="98">
        <f>SUM(AM25,AM30,AM35)</f>
        <v>221400</v>
      </c>
      <c r="AN36" s="98">
        <f>SUM(AN25,AN30,AN35)</f>
        <v>0</v>
      </c>
      <c r="AO36" s="95"/>
      <c r="AP36" s="100"/>
      <c r="AQ36" s="98">
        <f>SUM(AQ25,AQ30,AQ35)</f>
        <v>365200</v>
      </c>
      <c r="AR36" s="98">
        <f>SUM(AR25,AR30,AR35)</f>
        <v>55800</v>
      </c>
      <c r="AS36" s="98">
        <f>SUM(AS25,AS30,AS35)</f>
        <v>12240</v>
      </c>
      <c r="AT36" s="98">
        <f>SUM(AT25,AT30,AT35)</f>
        <v>433240</v>
      </c>
      <c r="AU36" s="98">
        <f t="shared" ref="AU36:AW36" si="298">SUM(AU25,AU30,AU35)</f>
        <v>61200</v>
      </c>
      <c r="AV36" s="98">
        <f t="shared" si="298"/>
        <v>58240</v>
      </c>
      <c r="AW36" s="98">
        <f t="shared" si="298"/>
        <v>-313800</v>
      </c>
      <c r="AX36" s="101">
        <f>SUM(AX25,AX30,AX35)</f>
        <v>0</v>
      </c>
      <c r="AY36" s="102"/>
      <c r="AZ36" s="103"/>
      <c r="BA36" s="103"/>
      <c r="BB36" s="104"/>
      <c r="BC36" s="105">
        <f>SUM(BC25,BC30,BC35)</f>
        <v>76200</v>
      </c>
      <c r="BD36" s="103"/>
      <c r="BE36" s="103"/>
      <c r="BF36" s="103"/>
      <c r="BG36" s="103"/>
      <c r="BH36" s="106">
        <f>SUM(BH25,BH30,BH35)</f>
        <v>600</v>
      </c>
      <c r="BI36" s="106">
        <f>SUM(BI25,BI30,BI35)</f>
        <v>1000</v>
      </c>
      <c r="BJ36" s="106">
        <f>SUM(BJ25,BJ30,BJ35)</f>
        <v>0</v>
      </c>
      <c r="BK36" s="106">
        <f>SUM(BK25,BK30,BK35)</f>
        <v>100</v>
      </c>
      <c r="BL36" s="105">
        <f>SUM(BL25,BL30,BL35)</f>
        <v>1700</v>
      </c>
      <c r="BM36" s="103"/>
      <c r="BN36" s="103"/>
      <c r="BO36" s="103"/>
      <c r="BP36" s="105">
        <f>SUM(BP25,BP30,BP35)</f>
        <v>0</v>
      </c>
      <c r="BQ36" s="103"/>
      <c r="BR36" s="103"/>
      <c r="BS36" s="105">
        <f t="shared" ref="BS36" si="299">SUM(BS25,BS30,BS35)</f>
        <v>83500</v>
      </c>
      <c r="BT36" s="105">
        <f t="shared" ref="BT36" si="300">SUM(BT25,BT30,BT35)</f>
        <v>0</v>
      </c>
      <c r="BU36" s="105">
        <f t="shared" ref="BU36" si="301">SUM(BU25,BU30,BU35)</f>
        <v>5000</v>
      </c>
      <c r="BV36" s="105">
        <f t="shared" ref="BV36" si="302">SUM(BV25,BV30,BV35)</f>
        <v>15240</v>
      </c>
      <c r="BW36" s="105"/>
      <c r="BX36" s="105">
        <f t="shared" ref="BX36" si="303">SUM(BX25,BX30,BX35)</f>
        <v>105440</v>
      </c>
      <c r="BY36" s="103"/>
      <c r="BZ36" s="103"/>
      <c r="CA36" s="103"/>
      <c r="CB36" s="103"/>
      <c r="CC36" s="103"/>
      <c r="CD36" s="103"/>
      <c r="CE36" s="106">
        <f>SUM(CE25,CE30,CE35)</f>
        <v>0</v>
      </c>
      <c r="CF36" s="106">
        <f>SUM(CF25,CF30,CF35)</f>
        <v>0</v>
      </c>
      <c r="CG36" s="105">
        <f>SUM(CG25,CG30,CG35)</f>
        <v>0</v>
      </c>
      <c r="CH36" s="105">
        <f>SUM(CH25,CH30,CH35)</f>
        <v>45000</v>
      </c>
      <c r="CI36" s="107"/>
      <c r="CJ36" s="25"/>
      <c r="CK36" s="105">
        <f>SUM(CK25,CK30,CK35)</f>
        <v>130200</v>
      </c>
      <c r="CL36" s="105">
        <f>SUM(CL25,CL30,CL35)</f>
        <v>76200</v>
      </c>
      <c r="CM36" s="105">
        <f>SUM(CM25,CM30,CM35)</f>
        <v>20240</v>
      </c>
      <c r="CN36" s="105">
        <f>SUM(CN25,CN30,CN35)</f>
        <v>226640</v>
      </c>
      <c r="CO36" s="105">
        <f t="shared" ref="CO36" si="304">SUM(CO25,CO30,CO35)</f>
        <v>76200</v>
      </c>
      <c r="CP36" s="105">
        <f t="shared" ref="CP36" si="305">SUM(CP25,CP30,CP35)</f>
        <v>0</v>
      </c>
      <c r="CQ36" s="105">
        <f t="shared" ref="CQ36" si="306">SUM(CQ25,CQ30,CQ35)</f>
        <v>-150440</v>
      </c>
      <c r="CR36" s="19">
        <f t="shared" si="1"/>
        <v>0</v>
      </c>
      <c r="CS36" s="108"/>
      <c r="CT36" s="109"/>
      <c r="CU36" s="109"/>
      <c r="CV36" s="110"/>
      <c r="CW36" s="111">
        <f>SUM(CW25,CW30,CW35)</f>
        <v>92400</v>
      </c>
      <c r="CX36" s="109"/>
      <c r="CY36" s="109"/>
      <c r="CZ36" s="109"/>
      <c r="DA36" s="109"/>
      <c r="DB36" s="112">
        <f>SUM(DB25,DB30,DB35)</f>
        <v>0</v>
      </c>
      <c r="DC36" s="112">
        <f>SUM(DC25,DC30,DC35)</f>
        <v>0</v>
      </c>
      <c r="DD36" s="112">
        <f>SUM(DD25,DD30,DD35)</f>
        <v>0</v>
      </c>
      <c r="DE36" s="112">
        <f>SUM(DE25,DE30,DE35)</f>
        <v>0</v>
      </c>
      <c r="DF36" s="111">
        <f>SUM(DF25,DF30,DF35)</f>
        <v>0</v>
      </c>
      <c r="DG36" s="109"/>
      <c r="DH36" s="109"/>
      <c r="DI36" s="109"/>
      <c r="DJ36" s="111">
        <f>SUM(DJ25,DJ30,DJ35)</f>
        <v>0</v>
      </c>
      <c r="DK36" s="109"/>
      <c r="DL36" s="109"/>
      <c r="DM36" s="111">
        <f t="shared" ref="DM36" si="307">SUM(DM25,DM30,DM35)</f>
        <v>35000</v>
      </c>
      <c r="DN36" s="111">
        <f t="shared" ref="DN36" si="308">SUM(DN25,DN30,DN35)</f>
        <v>5000</v>
      </c>
      <c r="DO36" s="111">
        <f t="shared" ref="DO36" si="309">SUM(DO25,DO30,DO35)</f>
        <v>6000</v>
      </c>
      <c r="DP36" s="111">
        <f t="shared" ref="DP36" si="310">SUM(DP25,DP30,DP35)</f>
        <v>18480</v>
      </c>
      <c r="DQ36" s="111"/>
      <c r="DR36" s="111">
        <f t="shared" ref="DR36" si="311">SUM(DR25,DR30,DR35)</f>
        <v>64480</v>
      </c>
      <c r="DS36" s="109"/>
      <c r="DT36" s="109"/>
      <c r="DU36" s="109"/>
      <c r="DV36" s="109"/>
      <c r="DW36" s="109"/>
      <c r="DX36" s="109"/>
      <c r="DY36" s="112">
        <f>SUM(DY25,DY30,DY35)</f>
        <v>0</v>
      </c>
      <c r="DZ36" s="112">
        <f>SUM(DZ25,DZ30,DZ35)</f>
        <v>0</v>
      </c>
      <c r="EA36" s="111">
        <f>SUM(EA25,EA30,EA35)</f>
        <v>0</v>
      </c>
      <c r="EB36" s="111">
        <f>SUM(EB25,EB30,EB35)</f>
        <v>0</v>
      </c>
      <c r="EC36" s="113"/>
      <c r="ED36" s="25"/>
      <c r="EE36" s="111">
        <f t="shared" ref="EE36:ES36" si="312">SUM(EE25,EE30,EE35)</f>
        <v>40000</v>
      </c>
      <c r="EF36" s="111">
        <f t="shared" si="312"/>
        <v>92400</v>
      </c>
      <c r="EG36" s="111">
        <f t="shared" si="312"/>
        <v>24480</v>
      </c>
      <c r="EH36" s="111">
        <f t="shared" si="312"/>
        <v>156880</v>
      </c>
      <c r="EI36" s="111">
        <f t="shared" ref="EI36" si="313">SUM(EI25,EI30,EI35)</f>
        <v>92400</v>
      </c>
      <c r="EJ36" s="111">
        <f t="shared" ref="EJ36" si="314">SUM(EJ25,EJ30,EJ35)</f>
        <v>6480</v>
      </c>
      <c r="EK36" s="111">
        <f t="shared" ref="EK36" si="315">SUM(EK25,EK30,EK35)</f>
        <v>-58000</v>
      </c>
      <c r="EL36" s="19">
        <f t="shared" si="2"/>
        <v>0</v>
      </c>
      <c r="EM36" s="114">
        <f t="shared" si="312"/>
        <v>229800</v>
      </c>
      <c r="EN36" s="115">
        <f t="shared" si="312"/>
        <v>1500</v>
      </c>
      <c r="EO36" s="115">
        <f t="shared" si="312"/>
        <v>4000</v>
      </c>
      <c r="EP36" s="115">
        <f t="shared" si="312"/>
        <v>3600</v>
      </c>
      <c r="EQ36" s="115">
        <f t="shared" si="312"/>
        <v>500</v>
      </c>
      <c r="ER36" s="114">
        <f t="shared" si="312"/>
        <v>9600</v>
      </c>
      <c r="ES36" s="114">
        <f t="shared" si="312"/>
        <v>0</v>
      </c>
      <c r="ET36" s="114">
        <f t="shared" ref="ET36" si="316">SUM(ET25,ET30,ET35)</f>
        <v>234000</v>
      </c>
      <c r="EU36" s="114">
        <f t="shared" ref="EU36" si="317">SUM(EU25,EU30,EU35)</f>
        <v>20000</v>
      </c>
      <c r="EV36" s="114">
        <f t="shared" ref="EV36" si="318">SUM(EV25,EV30,EV35)</f>
        <v>11000</v>
      </c>
      <c r="EW36" s="114">
        <f t="shared" ref="EW36" si="319">SUM(EW25,EW30,EW35)</f>
        <v>45960</v>
      </c>
      <c r="EX36" s="114"/>
      <c r="EY36" s="114">
        <f t="shared" ref="EY36" si="320">SUM(EY25,EY30,EY35)</f>
        <v>320560</v>
      </c>
      <c r="EZ36" s="115"/>
      <c r="FA36" s="115"/>
      <c r="FB36" s="115">
        <f>SUM(FB25,FB30,FB35)</f>
        <v>120000</v>
      </c>
      <c r="FC36" s="115">
        <f>SUM(FC25,FC30,FC35)</f>
        <v>100000</v>
      </c>
      <c r="FD36" s="115">
        <f>SUM(FD25,FD30,FD35)</f>
        <v>0</v>
      </c>
      <c r="FE36" s="114">
        <f>SUM(FE25,FE30,FE35)</f>
        <v>221400</v>
      </c>
      <c r="FF36" s="114">
        <f>SUM(FF25,FF30,FF35)</f>
        <v>45000</v>
      </c>
      <c r="FG36" s="116"/>
      <c r="FH36" s="114">
        <f>SUM(FH25,FH30,FH35)</f>
        <v>535400</v>
      </c>
      <c r="FI36" s="114">
        <f>SUM(FI25,FI30,FI35)</f>
        <v>224400</v>
      </c>
      <c r="FJ36" s="114">
        <f>SUM(FJ25,FJ30,FJ35)</f>
        <v>56960</v>
      </c>
      <c r="FK36" s="114">
        <f>SUM(FK25,FK30,FK35)</f>
        <v>816760</v>
      </c>
      <c r="FL36" s="117">
        <f t="shared" ref="FL36" si="321">SUM(FL25,FL30,FL35)</f>
        <v>229800</v>
      </c>
      <c r="FM36" s="117">
        <f t="shared" ref="FM36" si="322">SUM(FM25,FM30,FM35)</f>
        <v>64720</v>
      </c>
      <c r="FN36" s="117">
        <f t="shared" ref="FN36" si="323">SUM(FN25,FN30,FN35)</f>
        <v>-522240</v>
      </c>
      <c r="FO36" s="19">
        <f>SUM(FO25,FO30,FO35)</f>
        <v>0</v>
      </c>
      <c r="FP36" s="68">
        <f t="shared" si="21"/>
        <v>0</v>
      </c>
    </row>
    <row r="37" spans="2:172" ht="13.8" customHeight="1" outlineLevel="2" x14ac:dyDescent="0.3">
      <c r="B37" s="295" t="s">
        <v>80</v>
      </c>
      <c r="C37" s="297" t="s">
        <v>88</v>
      </c>
      <c r="D37" s="50" t="s">
        <v>89</v>
      </c>
      <c r="E37" s="51"/>
      <c r="F37" s="52"/>
      <c r="G37" s="52"/>
      <c r="H37" s="52"/>
      <c r="I37" s="53" t="str">
        <f>IF(E37&lt;&gt;0,((VLOOKUP(E37,'1. Standard_Cost'!$B$4:$D$8,2)+VLOOKUP(E37,'1. Standard_Cost'!$B$4:$D$8,3))*F37*G37),"0")</f>
        <v>0</v>
      </c>
      <c r="J37" s="54"/>
      <c r="K37" s="54"/>
      <c r="L37" s="54"/>
      <c r="M37" s="54"/>
      <c r="N37" s="55">
        <f>+J37*L37*'1. Standard_Cost'!$B$16</f>
        <v>0</v>
      </c>
      <c r="O37" s="55">
        <f>+J37*K37*L37*'1. Standard_Cost'!$C$16</f>
        <v>0</v>
      </c>
      <c r="P37" s="55">
        <f>+J37*L37*M37*'1. Standard_Cost'!$D$16</f>
        <v>0</v>
      </c>
      <c r="Q37" s="55">
        <f>+J37*K37*'1. Standard_Cost'!$E$16</f>
        <v>0</v>
      </c>
      <c r="R37" s="55">
        <f t="shared" ref="R37:R40" si="324">SUM(N37,O37,P37,Q37)</f>
        <v>0</v>
      </c>
      <c r="S37" s="54"/>
      <c r="T37" s="54"/>
      <c r="U37" s="54"/>
      <c r="V37" s="55">
        <f>+S37*((U37*'1. Standard_Cost'!$B$20)+(T37*U37*'1. Standard_Cost'!$C$20))</f>
        <v>0</v>
      </c>
      <c r="W37" s="54"/>
      <c r="X37" s="54"/>
      <c r="Y37" s="55">
        <f>+W37*'1. Standard_Cost'!$B$24+X37*'1. Standard_Cost'!$C$24</f>
        <v>0</v>
      </c>
      <c r="Z37" s="56"/>
      <c r="AA37" s="57"/>
      <c r="AB37" s="55">
        <f>+I37*'1. Standard_Cost'!$B$32</f>
        <v>0</v>
      </c>
      <c r="AC37" s="55">
        <f>SUM(AA37,AB37)</f>
        <v>0</v>
      </c>
      <c r="AD37" s="55">
        <f>SUM(R37,V37,Y37,Z37,AC37)</f>
        <v>0</v>
      </c>
      <c r="AE37" s="54"/>
      <c r="AF37" s="54"/>
      <c r="AG37" s="54"/>
      <c r="AH37" s="53">
        <f>+AE37*'1. Standard_Cost'!$B$28</f>
        <v>0</v>
      </c>
      <c r="AI37" s="53">
        <f>+AF37*'1. Standard_Cost'!$C$28</f>
        <v>0</v>
      </c>
      <c r="AJ37" s="53">
        <f>+AG37*'1. Standard_Cost'!$D$28</f>
        <v>0</v>
      </c>
      <c r="AK37" s="58"/>
      <c r="AL37" s="58"/>
      <c r="AM37" s="55">
        <f>SUM(AH37,AI37,AJ37,AK37,AL37)</f>
        <v>0</v>
      </c>
      <c r="AN37" s="58"/>
      <c r="AO37" s="58"/>
      <c r="AQ37" s="55">
        <f>SUM((SUMIF(H37,"T",I37)),R37,V37,Y37,Z37,AM37,AN37)</f>
        <v>0</v>
      </c>
      <c r="AR37" s="55">
        <f>SUMIF(H37,"P",I37)</f>
        <v>0</v>
      </c>
      <c r="AS37" s="55">
        <f>+AC37</f>
        <v>0</v>
      </c>
      <c r="AT37" s="55">
        <f>SUM(AQ37,AR37,AS37)</f>
        <v>0</v>
      </c>
      <c r="AU37" s="59"/>
      <c r="AV37" s="59"/>
      <c r="AW37" s="60">
        <f>+AU37+AV37-AT37</f>
        <v>0</v>
      </c>
      <c r="AX37" s="19">
        <f t="shared" ref="AX37:AX51" si="325">SUM(I37,AD37,AM37,AN37)-AT37</f>
        <v>0</v>
      </c>
      <c r="AY37" s="51"/>
      <c r="AZ37" s="52"/>
      <c r="BA37" s="52"/>
      <c r="BB37" s="52"/>
      <c r="BC37" s="61" t="str">
        <f>IF(AY37&lt;&gt;0,((VLOOKUP(AY37,'1. Standard_Cost'!$B$4:$D$8,2)+VLOOKUP(AY37,'1. Standard_Cost'!$B$4:$D$8,3))*AZ37*BA37),"0")</f>
        <v>0</v>
      </c>
      <c r="BD37" s="54"/>
      <c r="BE37" s="54"/>
      <c r="BF37" s="54"/>
      <c r="BG37" s="54"/>
      <c r="BH37" s="62">
        <f>+BD37*BF37*'1. Standard_Cost'!$B$16</f>
        <v>0</v>
      </c>
      <c r="BI37" s="62">
        <f>+BD37*BE37*BF37*'1. Standard_Cost'!$C$16</f>
        <v>0</v>
      </c>
      <c r="BJ37" s="62">
        <f>+BD37*BF37*BG37*'1. Standard_Cost'!$D$16</f>
        <v>0</v>
      </c>
      <c r="BK37" s="62">
        <f>+BD37*BE37*'1. Standard_Cost'!$E$16</f>
        <v>0</v>
      </c>
      <c r="BL37" s="62">
        <f>SUM(BH37,BI37,BJ37,BK37)</f>
        <v>0</v>
      </c>
      <c r="BM37" s="54"/>
      <c r="BN37" s="54"/>
      <c r="BO37" s="54"/>
      <c r="BP37" s="62">
        <f>+BM37*((BO37*'1. Standard_Cost'!$B$20)+(BN37*BO37*'1. Standard_Cost'!$C$20))</f>
        <v>0</v>
      </c>
      <c r="BQ37" s="54"/>
      <c r="BR37" s="54"/>
      <c r="BS37" s="62">
        <f>+BQ37*'1. Standard_Cost'!$B$24+BR37*'1. Standard_Cost'!$C$24</f>
        <v>0</v>
      </c>
      <c r="BT37" s="56"/>
      <c r="BU37" s="57"/>
      <c r="BV37" s="62">
        <f>+BC37*'1. Standard_Cost'!$B$32</f>
        <v>0</v>
      </c>
      <c r="BW37" s="62">
        <f>SUM(BU37,BV37)</f>
        <v>0</v>
      </c>
      <c r="BX37" s="62">
        <f>SUM(BL37,BP37,BS37,BT37,BW37)</f>
        <v>0</v>
      </c>
      <c r="BY37" s="54"/>
      <c r="BZ37" s="54"/>
      <c r="CA37" s="54"/>
      <c r="CB37" s="61">
        <f>+BY37*'1. Standard_Cost'!$B$28</f>
        <v>0</v>
      </c>
      <c r="CC37" s="61">
        <f>+BZ37*'1. Standard_Cost'!$C$28</f>
        <v>0</v>
      </c>
      <c r="CD37" s="61">
        <f>+CA37*'1. Standard_Cost'!$D$28</f>
        <v>0</v>
      </c>
      <c r="CE37" s="58"/>
      <c r="CF37" s="58"/>
      <c r="CG37" s="62">
        <f>SUM(CB37,CC37,CD37,CE37,CF37)</f>
        <v>0</v>
      </c>
      <c r="CH37" s="58">
        <v>5000</v>
      </c>
      <c r="CI37" s="58"/>
      <c r="CK37" s="62">
        <f>SUM((SUMIF(BB37,"T",BC37)),BL37,BP37,BS37,BT37,CG37,CH37)</f>
        <v>5000</v>
      </c>
      <c r="CL37" s="62">
        <f>SUMIF(BB37,"P",BC37)</f>
        <v>0</v>
      </c>
      <c r="CM37" s="62">
        <f>+BW37</f>
        <v>0</v>
      </c>
      <c r="CN37" s="62">
        <f>SUM(CK37,CL37,CM37)</f>
        <v>5000</v>
      </c>
      <c r="CO37" s="59"/>
      <c r="CP37" s="59"/>
      <c r="CQ37" s="63">
        <f>+CO37+CP37-CN37</f>
        <v>-5000</v>
      </c>
      <c r="CR37" s="19">
        <f t="shared" ref="CR37:CR53" si="326">SUM(BC37,BX37,CG37,CH37)-CN37</f>
        <v>0</v>
      </c>
      <c r="CS37" s="51"/>
      <c r="CT37" s="52"/>
      <c r="CU37" s="52"/>
      <c r="CV37" s="52"/>
      <c r="CW37" s="64" t="str">
        <f>IF(CS37&lt;&gt;0,((VLOOKUP(CS37,'1. Standard_Cost'!$B$4:$D$8,2)+VLOOKUP(CS37,'1. Standard_Cost'!$B$4:$D$8,3))*CT37*CU37),"0")</f>
        <v>0</v>
      </c>
      <c r="CX37" s="54"/>
      <c r="CY37" s="54"/>
      <c r="CZ37" s="54"/>
      <c r="DA37" s="54"/>
      <c r="DB37" s="65">
        <f>+CX37*CZ37*'1. Standard_Cost'!$B$16</f>
        <v>0</v>
      </c>
      <c r="DC37" s="65">
        <f>+CX37*CY37*CZ37*'1. Standard_Cost'!$C$16</f>
        <v>0</v>
      </c>
      <c r="DD37" s="65">
        <f>+CX37*CZ37*DA37*'1. Standard_Cost'!$D$16</f>
        <v>0</v>
      </c>
      <c r="DE37" s="65">
        <f>+CX37*CY37*'1. Standard_Cost'!$E$16</f>
        <v>0</v>
      </c>
      <c r="DF37" s="65">
        <f>SUM(DB37,DC37,DD37,DE37)</f>
        <v>0</v>
      </c>
      <c r="DG37" s="54"/>
      <c r="DH37" s="54"/>
      <c r="DI37" s="54"/>
      <c r="DJ37" s="65">
        <f>+DG37*((DI37*'1. Standard_Cost'!$B$20)+(DH37*DI37*'1. Standard_Cost'!$C$20))</f>
        <v>0</v>
      </c>
      <c r="DK37" s="54"/>
      <c r="DL37" s="54"/>
      <c r="DM37" s="65">
        <f>+DK37*'1. Standard_Cost'!$B$24+DL37*'1. Standard_Cost'!$C$24</f>
        <v>0</v>
      </c>
      <c r="DN37" s="56"/>
      <c r="DO37" s="57"/>
      <c r="DP37" s="65">
        <f>+CW37*'1. Standard_Cost'!$B$32</f>
        <v>0</v>
      </c>
      <c r="DQ37" s="65">
        <f>SUM(DO37,DP37)</f>
        <v>0</v>
      </c>
      <c r="DR37" s="65">
        <f>SUM(DF37,DJ37,DM37,DN37,DQ37)</f>
        <v>0</v>
      </c>
      <c r="DS37" s="54"/>
      <c r="DT37" s="54"/>
      <c r="DU37" s="54"/>
      <c r="DV37" s="64">
        <f>+DS37*'1. Standard_Cost'!$B$28</f>
        <v>0</v>
      </c>
      <c r="DW37" s="64">
        <f>+DT37*'1. Standard_Cost'!$C$28</f>
        <v>0</v>
      </c>
      <c r="DX37" s="64">
        <f>+DU37*'1. Standard_Cost'!$D$28</f>
        <v>0</v>
      </c>
      <c r="DY37" s="58"/>
      <c r="DZ37" s="58"/>
      <c r="EA37" s="65">
        <f>SUM(DV37,DW37,DX37,DY37,DZ37)</f>
        <v>0</v>
      </c>
      <c r="EB37" s="58">
        <v>10000</v>
      </c>
      <c r="EC37" s="58"/>
      <c r="EE37" s="65">
        <f>SUM((SUMIF(CV37,"T",CW37)),DF37,DJ37,DM37,DN37,EA37,EB37)</f>
        <v>10000</v>
      </c>
      <c r="EF37" s="65">
        <f>SUMIF(CV37,"P",CW37)</f>
        <v>0</v>
      </c>
      <c r="EG37" s="65">
        <f>+DQ37</f>
        <v>0</v>
      </c>
      <c r="EH37" s="65">
        <f>SUM(EE37,EF37,EG37)</f>
        <v>10000</v>
      </c>
      <c r="EI37" s="59"/>
      <c r="EJ37" s="59"/>
      <c r="EK37" s="63">
        <f>+EI37+EJ37-EH37</f>
        <v>-10000</v>
      </c>
      <c r="EL37" s="19">
        <f t="shared" ref="EL37:EL53" si="327">SUM(CW37,DR37,EA37,EB37)-EH37</f>
        <v>0</v>
      </c>
      <c r="EM37" s="66">
        <f>SUM(I37,BC37,CW37)</f>
        <v>0</v>
      </c>
      <c r="EN37" s="66">
        <f t="shared" ref="EN37:ER40" si="328">SUM(N37,BH37,DB37)</f>
        <v>0</v>
      </c>
      <c r="EO37" s="66">
        <f t="shared" si="328"/>
        <v>0</v>
      </c>
      <c r="EP37" s="66">
        <f t="shared" si="328"/>
        <v>0</v>
      </c>
      <c r="EQ37" s="66">
        <f t="shared" si="328"/>
        <v>0</v>
      </c>
      <c r="ER37" s="66">
        <f t="shared" si="328"/>
        <v>0</v>
      </c>
      <c r="ES37" s="66">
        <f>SUM(V37,BP37,DJ37)</f>
        <v>0</v>
      </c>
      <c r="ET37" s="66">
        <f t="shared" ref="ET37:EW40" si="329">SUM(Y37,BS37,DM37)</f>
        <v>0</v>
      </c>
      <c r="EU37" s="66">
        <f t="shared" si="329"/>
        <v>0</v>
      </c>
      <c r="EV37" s="66">
        <f t="shared" si="329"/>
        <v>0</v>
      </c>
      <c r="EW37" s="66">
        <f t="shared" si="329"/>
        <v>0</v>
      </c>
      <c r="EX37" s="66">
        <f>SUM(AG37,CA37,DU37)</f>
        <v>0</v>
      </c>
      <c r="EY37" s="66">
        <f>SUM(AD37,BX37,DR37)</f>
        <v>0</v>
      </c>
      <c r="EZ37" s="66">
        <f t="shared" ref="EZ37:FF40" si="330">SUM(AH37,CB37,DV37)</f>
        <v>0</v>
      </c>
      <c r="FA37" s="66">
        <f t="shared" si="330"/>
        <v>0</v>
      </c>
      <c r="FB37" s="66">
        <f t="shared" si="330"/>
        <v>0</v>
      </c>
      <c r="FC37" s="66">
        <f t="shared" si="330"/>
        <v>0</v>
      </c>
      <c r="FD37" s="66">
        <f t="shared" si="330"/>
        <v>0</v>
      </c>
      <c r="FE37" s="66">
        <f t="shared" si="330"/>
        <v>0</v>
      </c>
      <c r="FF37" s="66">
        <f t="shared" si="330"/>
        <v>15000</v>
      </c>
      <c r="FG37" s="67"/>
      <c r="FH37" s="66">
        <f t="shared" ref="FH37:FN40" si="331">SUM(AQ37,CK37,EE37)</f>
        <v>15000</v>
      </c>
      <c r="FI37" s="66">
        <f t="shared" si="331"/>
        <v>0</v>
      </c>
      <c r="FJ37" s="66">
        <f t="shared" si="331"/>
        <v>0</v>
      </c>
      <c r="FK37" s="66">
        <f t="shared" si="331"/>
        <v>15000</v>
      </c>
      <c r="FL37" s="66">
        <f t="shared" si="331"/>
        <v>0</v>
      </c>
      <c r="FM37" s="66">
        <f t="shared" si="331"/>
        <v>0</v>
      </c>
      <c r="FN37" s="267">
        <f t="shared" si="331"/>
        <v>-15000</v>
      </c>
      <c r="FO37" s="19">
        <f t="shared" ref="FO37:FO51" si="332">SUM(EM37,EY37,FE37,FF37)-FK37</f>
        <v>0</v>
      </c>
      <c r="FP37" s="68">
        <f t="shared" si="21"/>
        <v>0</v>
      </c>
    </row>
    <row r="38" spans="2:172" ht="13.8" customHeight="1" outlineLevel="2" x14ac:dyDescent="0.3">
      <c r="B38" s="295"/>
      <c r="C38" s="297"/>
      <c r="D38" s="69" t="s">
        <v>90</v>
      </c>
      <c r="E38" s="51"/>
      <c r="F38" s="52"/>
      <c r="G38" s="52"/>
      <c r="H38" s="52"/>
      <c r="I38" s="53" t="str">
        <f>IF(E38&lt;&gt;0,((VLOOKUP(E38,'1. Standard_Cost'!$B$4:$D$8,2)+VLOOKUP(E38,'1. Standard_Cost'!$B$4:$D$8,3))*F38*G38),"0")</f>
        <v>0</v>
      </c>
      <c r="J38" s="54"/>
      <c r="K38" s="54"/>
      <c r="L38" s="54"/>
      <c r="M38" s="54"/>
      <c r="N38" s="55">
        <f>+J38*L38*'1. Standard_Cost'!$B$16</f>
        <v>0</v>
      </c>
      <c r="O38" s="55">
        <f>+J38*K38*L38*'1. Standard_Cost'!$C$16</f>
        <v>0</v>
      </c>
      <c r="P38" s="55">
        <f>+J38*L38*M38*'1. Standard_Cost'!$D$16</f>
        <v>0</v>
      </c>
      <c r="Q38" s="55">
        <f>+J38*K38*'1. Standard_Cost'!$E$16</f>
        <v>0</v>
      </c>
      <c r="R38" s="55">
        <f t="shared" si="324"/>
        <v>0</v>
      </c>
      <c r="S38" s="54"/>
      <c r="T38" s="54"/>
      <c r="U38" s="54"/>
      <c r="V38" s="55">
        <f>+S38*((U38*'1. Standard_Cost'!$B$20)+(T38*U38*'1. Standard_Cost'!$C$20))</f>
        <v>0</v>
      </c>
      <c r="W38" s="54"/>
      <c r="X38" s="54"/>
      <c r="Y38" s="55">
        <f>+W38*'1. Standard_Cost'!$B$24+X38*'1. Standard_Cost'!$C$24</f>
        <v>0</v>
      </c>
      <c r="Z38" s="56"/>
      <c r="AA38" s="57"/>
      <c r="AB38" s="55">
        <f>+I38*'1. Standard_Cost'!$B$32</f>
        <v>0</v>
      </c>
      <c r="AC38" s="55">
        <f t="shared" ref="AC38:AC40" si="333">SUM(AA38,AB38)</f>
        <v>0</v>
      </c>
      <c r="AD38" s="55">
        <f t="shared" ref="AD38:AD40" si="334">SUM(R38,V38,Y38,Z38,AC38)</f>
        <v>0</v>
      </c>
      <c r="AE38" s="54"/>
      <c r="AF38" s="54">
        <v>0</v>
      </c>
      <c r="AG38" s="54">
        <v>0</v>
      </c>
      <c r="AH38" s="53">
        <f>+AE38*'1. Standard_Cost'!$B$28</f>
        <v>0</v>
      </c>
      <c r="AI38" s="53">
        <f>+AF38*'1. Standard_Cost'!$C$28</f>
        <v>0</v>
      </c>
      <c r="AJ38" s="53">
        <f>+AG38*'1. Standard_Cost'!$D$28</f>
        <v>0</v>
      </c>
      <c r="AK38" s="58"/>
      <c r="AL38" s="58"/>
      <c r="AM38" s="55">
        <f>SUM(AH38,AI38,AJ38,AK38,AL38)</f>
        <v>0</v>
      </c>
      <c r="AN38" s="58"/>
      <c r="AO38" s="58"/>
      <c r="AQ38" s="55">
        <f>SUM((SUMIF(H38,"T",I38)),R38,V38,Y38,Z38,AM38,AN38)</f>
        <v>0</v>
      </c>
      <c r="AR38" s="55">
        <f>SUMIF(H38,"P",I38)</f>
        <v>0</v>
      </c>
      <c r="AS38" s="55">
        <f>+AC38</f>
        <v>0</v>
      </c>
      <c r="AT38" s="55">
        <f t="shared" ref="AT38:AT40" si="335">SUM(AQ38,AR38,AS38)</f>
        <v>0</v>
      </c>
      <c r="AU38" s="59"/>
      <c r="AV38" s="59">
        <v>0</v>
      </c>
      <c r="AW38" s="60">
        <f>+AU38+AV38-AT38</f>
        <v>0</v>
      </c>
      <c r="AX38" s="19">
        <f t="shared" si="325"/>
        <v>0</v>
      </c>
      <c r="AY38" s="51"/>
      <c r="AZ38" s="52"/>
      <c r="BA38" s="52"/>
      <c r="BB38" s="52"/>
      <c r="BC38" s="61" t="str">
        <f>IF(AY38&lt;&gt;0,((VLOOKUP(AY38,'1. Standard_Cost'!$B$4:$D$8,2)+VLOOKUP(AY38,'1. Standard_Cost'!$B$4:$D$8,3))*AZ38*BA38),"0")</f>
        <v>0</v>
      </c>
      <c r="BD38" s="54"/>
      <c r="BE38" s="54"/>
      <c r="BF38" s="54"/>
      <c r="BG38" s="54"/>
      <c r="BH38" s="62">
        <f>+BD38*BF38*'1. Standard_Cost'!$B$16</f>
        <v>0</v>
      </c>
      <c r="BI38" s="62">
        <f>+BD38*BE38*BF38*'1. Standard_Cost'!$C$16</f>
        <v>0</v>
      </c>
      <c r="BJ38" s="62">
        <f>+BD38*BF38*BG38*'1. Standard_Cost'!$D$16</f>
        <v>0</v>
      </c>
      <c r="BK38" s="62">
        <f>+BD38*BE38*'1. Standard_Cost'!$E$16</f>
        <v>0</v>
      </c>
      <c r="BL38" s="62">
        <f t="shared" ref="BL38:BL40" si="336">SUM(BH38,BI38,BJ38,BK38)</f>
        <v>0</v>
      </c>
      <c r="BM38" s="54"/>
      <c r="BN38" s="54"/>
      <c r="BO38" s="54"/>
      <c r="BP38" s="62">
        <f>+BM38*((BO38*'1. Standard_Cost'!$B$20)+(BN38*BO38*'1. Standard_Cost'!$C$20))</f>
        <v>0</v>
      </c>
      <c r="BQ38" s="54"/>
      <c r="BR38" s="54"/>
      <c r="BS38" s="62">
        <f>+BQ38*'1. Standard_Cost'!$B$24+BR38*'1. Standard_Cost'!$C$24</f>
        <v>0</v>
      </c>
      <c r="BT38" s="56"/>
      <c r="BU38" s="57"/>
      <c r="BV38" s="62">
        <f>+BC38*'1. Standard_Cost'!$B$32</f>
        <v>0</v>
      </c>
      <c r="BW38" s="62">
        <f t="shared" ref="BW38:BW40" si="337">SUM(BU38,BV38)</f>
        <v>0</v>
      </c>
      <c r="BX38" s="62">
        <f t="shared" ref="BX38:BX40" si="338">SUM(BL38,BP38,BS38,BT38,BW38)</f>
        <v>0</v>
      </c>
      <c r="BY38" s="54"/>
      <c r="BZ38" s="54">
        <v>0</v>
      </c>
      <c r="CA38" s="54">
        <v>0</v>
      </c>
      <c r="CB38" s="61">
        <f>+BY38*'1. Standard_Cost'!$B$28</f>
        <v>0</v>
      </c>
      <c r="CC38" s="61">
        <f>+BZ38*'1. Standard_Cost'!$C$28</f>
        <v>0</v>
      </c>
      <c r="CD38" s="61">
        <f>+CA38*'1. Standard_Cost'!$D$28</f>
        <v>0</v>
      </c>
      <c r="CE38" s="58"/>
      <c r="CF38" s="58"/>
      <c r="CG38" s="62">
        <f>SUM(CB38,CC38,CD38,CE38,CF38)</f>
        <v>0</v>
      </c>
      <c r="CH38" s="58">
        <v>5000</v>
      </c>
      <c r="CI38" s="58"/>
      <c r="CK38" s="62">
        <f>SUM((SUMIF(BB38,"T",BC38)),BL38,BP38,BS38,BT38,CG38,CH38)</f>
        <v>5000</v>
      </c>
      <c r="CL38" s="62">
        <f>SUMIF(BB38,"P",BC38)</f>
        <v>0</v>
      </c>
      <c r="CM38" s="62">
        <f>+BW38</f>
        <v>0</v>
      </c>
      <c r="CN38" s="62">
        <f t="shared" ref="CN38:CN40" si="339">SUM(CK38,CL38,CM38)</f>
        <v>5000</v>
      </c>
      <c r="CO38" s="59"/>
      <c r="CP38" s="59">
        <v>0</v>
      </c>
      <c r="CQ38" s="63">
        <f>+CO38+CP38-CN38</f>
        <v>-5000</v>
      </c>
      <c r="CR38" s="19">
        <f t="shared" si="326"/>
        <v>0</v>
      </c>
      <c r="CS38" s="51"/>
      <c r="CT38" s="52"/>
      <c r="CU38" s="52"/>
      <c r="CV38" s="52"/>
      <c r="CW38" s="64" t="str">
        <f>IF(CS38&lt;&gt;0,((VLOOKUP(CS38,'1. Standard_Cost'!$B$4:$D$8,2)+VLOOKUP(CS38,'1. Standard_Cost'!$B$4:$D$8,3))*CT38*CU38),"0")</f>
        <v>0</v>
      </c>
      <c r="CX38" s="54"/>
      <c r="CY38" s="54"/>
      <c r="CZ38" s="54"/>
      <c r="DA38" s="54"/>
      <c r="DB38" s="65">
        <f>+CX38*CZ38*'1. Standard_Cost'!$B$16</f>
        <v>0</v>
      </c>
      <c r="DC38" s="65">
        <f>+CX38*CY38*CZ38*'1. Standard_Cost'!$C$16</f>
        <v>0</v>
      </c>
      <c r="DD38" s="65">
        <f>+CX38*CZ38*DA38*'1. Standard_Cost'!$D$16</f>
        <v>0</v>
      </c>
      <c r="DE38" s="65">
        <f>+CX38*CY38*'1. Standard_Cost'!$E$16</f>
        <v>0</v>
      </c>
      <c r="DF38" s="65">
        <f t="shared" ref="DF38:DF40" si="340">SUM(DB38,DC38,DD38,DE38)</f>
        <v>0</v>
      </c>
      <c r="DG38" s="54"/>
      <c r="DH38" s="54"/>
      <c r="DI38" s="54"/>
      <c r="DJ38" s="65">
        <f>+DG38*((DI38*'1. Standard_Cost'!$B$20)+(DH38*DI38*'1. Standard_Cost'!$C$20))</f>
        <v>0</v>
      </c>
      <c r="DK38" s="54">
        <v>10</v>
      </c>
      <c r="DL38" s="54"/>
      <c r="DM38" s="65">
        <f>+DK38*'1. Standard_Cost'!$B$24+DL38*'1. Standard_Cost'!$C$24</f>
        <v>10000</v>
      </c>
      <c r="DN38" s="56"/>
      <c r="DO38" s="57"/>
      <c r="DP38" s="65">
        <f>+CW38*'1. Standard_Cost'!$B$32</f>
        <v>0</v>
      </c>
      <c r="DQ38" s="65">
        <f t="shared" ref="DQ38:DQ40" si="341">SUM(DO38,DP38)</f>
        <v>0</v>
      </c>
      <c r="DR38" s="65">
        <f t="shared" ref="DR38:DR40" si="342">SUM(DF38,DJ38,DM38,DN38,DQ38)</f>
        <v>10000</v>
      </c>
      <c r="DS38" s="54"/>
      <c r="DT38" s="54">
        <v>0</v>
      </c>
      <c r="DU38" s="54">
        <v>0</v>
      </c>
      <c r="DV38" s="64">
        <f>+DS38*'1. Standard_Cost'!$B$28</f>
        <v>0</v>
      </c>
      <c r="DW38" s="64">
        <f>+DT38*'1. Standard_Cost'!$C$28</f>
        <v>0</v>
      </c>
      <c r="DX38" s="64">
        <f>+DU38*'1. Standard_Cost'!$D$28</f>
        <v>0</v>
      </c>
      <c r="DY38" s="58"/>
      <c r="DZ38" s="58"/>
      <c r="EA38" s="65">
        <f>SUM(DV38,DW38,DX38,DY38,DZ38)</f>
        <v>0</v>
      </c>
      <c r="EB38" s="58"/>
      <c r="EC38" s="58"/>
      <c r="EE38" s="65">
        <f>SUM((SUMIF(CV38,"T",CW38)),DF38,DJ38,DM38,DN38,EA38,EB38)</f>
        <v>10000</v>
      </c>
      <c r="EF38" s="65">
        <f>SUMIF(CV38,"P",CW38)</f>
        <v>0</v>
      </c>
      <c r="EG38" s="65">
        <f t="shared" ref="EG38:EG40" si="343">+DQ38</f>
        <v>0</v>
      </c>
      <c r="EH38" s="65">
        <f t="shared" ref="EH38:EH40" si="344">SUM(EE38,EF38,EG38)</f>
        <v>10000</v>
      </c>
      <c r="EI38" s="59"/>
      <c r="EJ38" s="59">
        <v>0</v>
      </c>
      <c r="EK38" s="63">
        <f>+EI38+EJ38-EH38</f>
        <v>-10000</v>
      </c>
      <c r="EL38" s="19">
        <f t="shared" si="327"/>
        <v>0</v>
      </c>
      <c r="EM38" s="66">
        <f>SUM(I38,BC38,CW38)</f>
        <v>0</v>
      </c>
      <c r="EN38" s="66">
        <f t="shared" si="328"/>
        <v>0</v>
      </c>
      <c r="EO38" s="66">
        <f t="shared" si="328"/>
        <v>0</v>
      </c>
      <c r="EP38" s="66">
        <f t="shared" si="328"/>
        <v>0</v>
      </c>
      <c r="EQ38" s="66">
        <f t="shared" si="328"/>
        <v>0</v>
      </c>
      <c r="ER38" s="66">
        <f t="shared" si="328"/>
        <v>0</v>
      </c>
      <c r="ES38" s="66">
        <f>SUM(V38,BP38,DJ38)</f>
        <v>0</v>
      </c>
      <c r="ET38" s="66">
        <f t="shared" si="329"/>
        <v>10000</v>
      </c>
      <c r="EU38" s="66">
        <f t="shared" si="329"/>
        <v>0</v>
      </c>
      <c r="EV38" s="66">
        <f t="shared" si="329"/>
        <v>0</v>
      </c>
      <c r="EW38" s="66">
        <f t="shared" si="329"/>
        <v>0</v>
      </c>
      <c r="EX38" s="66">
        <f>SUM(AG38,CA38,DU38)</f>
        <v>0</v>
      </c>
      <c r="EY38" s="66">
        <f>SUM(AD38,BX38,DR38)</f>
        <v>10000</v>
      </c>
      <c r="EZ38" s="66">
        <f t="shared" si="330"/>
        <v>0</v>
      </c>
      <c r="FA38" s="66">
        <f t="shared" si="330"/>
        <v>0</v>
      </c>
      <c r="FB38" s="66">
        <f t="shared" si="330"/>
        <v>0</v>
      </c>
      <c r="FC38" s="66">
        <f t="shared" si="330"/>
        <v>0</v>
      </c>
      <c r="FD38" s="66">
        <f t="shared" si="330"/>
        <v>0</v>
      </c>
      <c r="FE38" s="66">
        <f t="shared" si="330"/>
        <v>0</v>
      </c>
      <c r="FF38" s="66">
        <f t="shared" si="330"/>
        <v>5000</v>
      </c>
      <c r="FG38" s="67"/>
      <c r="FH38" s="66">
        <f t="shared" si="331"/>
        <v>15000</v>
      </c>
      <c r="FI38" s="66">
        <f t="shared" si="331"/>
        <v>0</v>
      </c>
      <c r="FJ38" s="66">
        <f t="shared" si="331"/>
        <v>0</v>
      </c>
      <c r="FK38" s="66">
        <f t="shared" si="331"/>
        <v>15000</v>
      </c>
      <c r="FL38" s="66">
        <f t="shared" si="331"/>
        <v>0</v>
      </c>
      <c r="FM38" s="66">
        <f t="shared" si="331"/>
        <v>0</v>
      </c>
      <c r="FN38" s="267">
        <f t="shared" si="331"/>
        <v>-15000</v>
      </c>
      <c r="FO38" s="19">
        <f t="shared" si="332"/>
        <v>0</v>
      </c>
      <c r="FP38" s="68">
        <f t="shared" si="21"/>
        <v>0</v>
      </c>
    </row>
    <row r="39" spans="2:172" ht="13.8" customHeight="1" outlineLevel="2" x14ac:dyDescent="0.3">
      <c r="B39" s="295"/>
      <c r="C39" s="297"/>
      <c r="D39" s="69" t="s">
        <v>91</v>
      </c>
      <c r="E39" s="51"/>
      <c r="F39" s="52"/>
      <c r="G39" s="52"/>
      <c r="H39" s="52"/>
      <c r="I39" s="53" t="str">
        <f>IF(E39&lt;&gt;0,((VLOOKUP(E39,'1. Standard_Cost'!$B$4:$D$8,2)+VLOOKUP(E39,'1. Standard_Cost'!$B$4:$D$8,3))*F39*G39),"0")</f>
        <v>0</v>
      </c>
      <c r="J39" s="54"/>
      <c r="K39" s="54"/>
      <c r="L39" s="54"/>
      <c r="M39" s="54"/>
      <c r="N39" s="55">
        <f>+J39*L39*'1. Standard_Cost'!$B$16</f>
        <v>0</v>
      </c>
      <c r="O39" s="55">
        <f>+J39*K39*L39*'1. Standard_Cost'!$C$16</f>
        <v>0</v>
      </c>
      <c r="P39" s="55">
        <f>+J39*L39*M39*'1. Standard_Cost'!$D$16</f>
        <v>0</v>
      </c>
      <c r="Q39" s="55">
        <f>+J39*K39*'1. Standard_Cost'!$E$16</f>
        <v>0</v>
      </c>
      <c r="R39" s="55">
        <f t="shared" si="324"/>
        <v>0</v>
      </c>
      <c r="S39" s="54"/>
      <c r="T39" s="54"/>
      <c r="U39" s="54"/>
      <c r="V39" s="55">
        <f>+S39*((U39*'1. Standard_Cost'!$B$20)+(T39*U39*'1. Standard_Cost'!$C$20))</f>
        <v>0</v>
      </c>
      <c r="W39" s="54"/>
      <c r="X39" s="54"/>
      <c r="Y39" s="55">
        <f>+W39*'1. Standard_Cost'!$B$24+X39*'1. Standard_Cost'!$C$24</f>
        <v>0</v>
      </c>
      <c r="Z39" s="56"/>
      <c r="AA39" s="57"/>
      <c r="AB39" s="55">
        <f>+I39*'1. Standard_Cost'!$B$32</f>
        <v>0</v>
      </c>
      <c r="AC39" s="55">
        <f t="shared" si="333"/>
        <v>0</v>
      </c>
      <c r="AD39" s="55">
        <f t="shared" si="334"/>
        <v>0</v>
      </c>
      <c r="AE39" s="54"/>
      <c r="AF39" s="54"/>
      <c r="AG39" s="54"/>
      <c r="AH39" s="53">
        <f>+AE39*'1. Standard_Cost'!$B$28</f>
        <v>0</v>
      </c>
      <c r="AI39" s="53">
        <f>+AF39*'1. Standard_Cost'!$C$28</f>
        <v>0</v>
      </c>
      <c r="AJ39" s="53">
        <f>+AG39*'1. Standard_Cost'!$D$28</f>
        <v>0</v>
      </c>
      <c r="AK39" s="58"/>
      <c r="AL39" s="58"/>
      <c r="AM39" s="55">
        <f>SUM(AH39,AI39,AJ39,AK39,AL39)</f>
        <v>0</v>
      </c>
      <c r="AN39" s="58"/>
      <c r="AO39" s="58"/>
      <c r="AQ39" s="55">
        <f>SUM((SUMIF(H39,"T",I39)),R39,V39,Y39,Z39,AM39,AN39)</f>
        <v>0</v>
      </c>
      <c r="AR39" s="55">
        <f>SUMIF(H39,"P",I39)</f>
        <v>0</v>
      </c>
      <c r="AS39" s="55">
        <f>+AC39</f>
        <v>0</v>
      </c>
      <c r="AT39" s="55">
        <f t="shared" si="335"/>
        <v>0</v>
      </c>
      <c r="AU39" s="59"/>
      <c r="AV39" s="59"/>
      <c r="AW39" s="60">
        <f>+AU39+AV39-AT39</f>
        <v>0</v>
      </c>
      <c r="AX39" s="19">
        <f t="shared" si="325"/>
        <v>0</v>
      </c>
      <c r="AY39" s="51"/>
      <c r="AZ39" s="52"/>
      <c r="BA39" s="52"/>
      <c r="BB39" s="52"/>
      <c r="BC39" s="61" t="str">
        <f>IF(AY39&lt;&gt;0,((VLOOKUP(AY39,'1. Standard_Cost'!$B$4:$D$8,2)+VLOOKUP(AY39,'1. Standard_Cost'!$B$4:$D$8,3))*AZ39*BA39),"0")</f>
        <v>0</v>
      </c>
      <c r="BD39" s="54"/>
      <c r="BE39" s="54"/>
      <c r="BF39" s="54"/>
      <c r="BG39" s="54"/>
      <c r="BH39" s="62">
        <f>+BD39*BF39*'1. Standard_Cost'!$B$16</f>
        <v>0</v>
      </c>
      <c r="BI39" s="62">
        <f>+BD39*BE39*BF39*'1. Standard_Cost'!$C$16</f>
        <v>0</v>
      </c>
      <c r="BJ39" s="62">
        <f>+BD39*BF39*BG39*'1. Standard_Cost'!$D$16</f>
        <v>0</v>
      </c>
      <c r="BK39" s="62">
        <f>+BD39*BE39*'1. Standard_Cost'!$E$16</f>
        <v>0</v>
      </c>
      <c r="BL39" s="62">
        <f t="shared" si="336"/>
        <v>0</v>
      </c>
      <c r="BM39" s="54"/>
      <c r="BN39" s="54"/>
      <c r="BO39" s="54"/>
      <c r="BP39" s="62">
        <f>+BM39*((BO39*'1. Standard_Cost'!$B$20)+(BN39*BO39*'1. Standard_Cost'!$C$20))</f>
        <v>0</v>
      </c>
      <c r="BQ39" s="54"/>
      <c r="BR39" s="54"/>
      <c r="BS39" s="62">
        <f>+BQ39*'1. Standard_Cost'!$B$24+BR39*'1. Standard_Cost'!$C$24</f>
        <v>0</v>
      </c>
      <c r="BT39" s="56"/>
      <c r="BU39" s="57"/>
      <c r="BV39" s="62">
        <f>+BC39*'1. Standard_Cost'!$B$32</f>
        <v>0</v>
      </c>
      <c r="BW39" s="62">
        <f t="shared" si="337"/>
        <v>0</v>
      </c>
      <c r="BX39" s="62">
        <f t="shared" si="338"/>
        <v>0</v>
      </c>
      <c r="BY39" s="54"/>
      <c r="BZ39" s="54"/>
      <c r="CA39" s="54"/>
      <c r="CB39" s="61">
        <f>+BY39*'1. Standard_Cost'!$B$28</f>
        <v>0</v>
      </c>
      <c r="CC39" s="61">
        <f>+BZ39*'1. Standard_Cost'!$C$28</f>
        <v>0</v>
      </c>
      <c r="CD39" s="61">
        <f>+CA39*'1. Standard_Cost'!$D$28</f>
        <v>0</v>
      </c>
      <c r="CE39" s="58"/>
      <c r="CF39" s="58"/>
      <c r="CG39" s="62">
        <f>SUM(CB39,CC39,CD39,CE39,CF39)</f>
        <v>0</v>
      </c>
      <c r="CH39" s="58">
        <v>5000</v>
      </c>
      <c r="CI39" s="58"/>
      <c r="CK39" s="62">
        <f>SUM((SUMIF(BB39,"T",BC39)),BL39,BP39,BS39,BT39,CG39,CH39)</f>
        <v>5000</v>
      </c>
      <c r="CL39" s="62">
        <f>SUMIF(BB39,"P",BC39)</f>
        <v>0</v>
      </c>
      <c r="CM39" s="62">
        <f>+BW39</f>
        <v>0</v>
      </c>
      <c r="CN39" s="62">
        <f t="shared" si="339"/>
        <v>5000</v>
      </c>
      <c r="CO39" s="59"/>
      <c r="CP39" s="59"/>
      <c r="CQ39" s="63">
        <f>+CO39+CP39-CN39</f>
        <v>-5000</v>
      </c>
      <c r="CR39" s="19">
        <f t="shared" si="326"/>
        <v>0</v>
      </c>
      <c r="CS39" s="51"/>
      <c r="CT39" s="52"/>
      <c r="CU39" s="52"/>
      <c r="CV39" s="52"/>
      <c r="CW39" s="64" t="str">
        <f>IF(CS39&lt;&gt;0,((VLOOKUP(CS39,'1. Standard_Cost'!$B$4:$D$8,2)+VLOOKUP(CS39,'1. Standard_Cost'!$B$4:$D$8,3))*CT39*CU39),"0")</f>
        <v>0</v>
      </c>
      <c r="CX39" s="54">
        <v>2</v>
      </c>
      <c r="CY39" s="54">
        <v>2</v>
      </c>
      <c r="CZ39" s="54">
        <v>20</v>
      </c>
      <c r="DA39" s="54">
        <v>2</v>
      </c>
      <c r="DB39" s="65">
        <f>+CX39*CZ39*'1. Standard_Cost'!$B$16</f>
        <v>600</v>
      </c>
      <c r="DC39" s="65">
        <f>+CX39*CY39*CZ39*'1. Standard_Cost'!$C$16</f>
        <v>2000</v>
      </c>
      <c r="DD39" s="65">
        <f>+CX39*CZ39*DA39*'1. Standard_Cost'!$D$16</f>
        <v>4800</v>
      </c>
      <c r="DE39" s="65">
        <f>+CX39*CY39*'1. Standard_Cost'!$E$16</f>
        <v>200</v>
      </c>
      <c r="DF39" s="65">
        <f t="shared" si="340"/>
        <v>7600</v>
      </c>
      <c r="DG39" s="54"/>
      <c r="DH39" s="54"/>
      <c r="DI39" s="54"/>
      <c r="DJ39" s="65">
        <f>+DG39*((DI39*'1. Standard_Cost'!$B$20)+(DH39*DI39*'1. Standard_Cost'!$C$20))</f>
        <v>0</v>
      </c>
      <c r="DK39" s="54"/>
      <c r="DL39" s="54">
        <v>5</v>
      </c>
      <c r="DM39" s="65">
        <f>+DK39*'1. Standard_Cost'!$B$24+DL39*'1. Standard_Cost'!$C$24</f>
        <v>1750</v>
      </c>
      <c r="DN39" s="56"/>
      <c r="DO39" s="57"/>
      <c r="DP39" s="65">
        <f>+CW39*'1. Standard_Cost'!$B$32</f>
        <v>0</v>
      </c>
      <c r="DQ39" s="65">
        <f t="shared" si="341"/>
        <v>0</v>
      </c>
      <c r="DR39" s="65">
        <f t="shared" si="342"/>
        <v>9350</v>
      </c>
      <c r="DS39" s="54"/>
      <c r="DT39" s="54"/>
      <c r="DU39" s="54"/>
      <c r="DV39" s="64">
        <f>+DS39*'1. Standard_Cost'!$B$28</f>
        <v>0</v>
      </c>
      <c r="DW39" s="64">
        <f>+DT39*'1. Standard_Cost'!$C$28</f>
        <v>0</v>
      </c>
      <c r="DX39" s="64">
        <f>+DU39*'1. Standard_Cost'!$D$28</f>
        <v>0</v>
      </c>
      <c r="DY39" s="58"/>
      <c r="DZ39" s="58"/>
      <c r="EA39" s="65">
        <f>SUM(DV39,DW39,DX39,DY39,DZ39)</f>
        <v>0</v>
      </c>
      <c r="EB39" s="58"/>
      <c r="EC39" s="58"/>
      <c r="EE39" s="65">
        <f>SUM((SUMIF(CV39,"T",CW39)),DF39,DJ39,DM39,DN39,EA39,EB39)</f>
        <v>9350</v>
      </c>
      <c r="EF39" s="65">
        <f>SUMIF(CV39,"P",CW39)</f>
        <v>0</v>
      </c>
      <c r="EG39" s="65">
        <f t="shared" si="343"/>
        <v>0</v>
      </c>
      <c r="EH39" s="65">
        <f t="shared" si="344"/>
        <v>9350</v>
      </c>
      <c r="EI39" s="59"/>
      <c r="EJ39" s="59"/>
      <c r="EK39" s="63">
        <f>+EI39+EJ39-EH39</f>
        <v>-9350</v>
      </c>
      <c r="EL39" s="19">
        <f t="shared" si="327"/>
        <v>0</v>
      </c>
      <c r="EM39" s="66">
        <f>SUM(I39,BC39,CW39)</f>
        <v>0</v>
      </c>
      <c r="EN39" s="66">
        <f t="shared" si="328"/>
        <v>600</v>
      </c>
      <c r="EO39" s="66">
        <f t="shared" si="328"/>
        <v>2000</v>
      </c>
      <c r="EP39" s="66">
        <f t="shared" si="328"/>
        <v>4800</v>
      </c>
      <c r="EQ39" s="66">
        <f t="shared" si="328"/>
        <v>200</v>
      </c>
      <c r="ER39" s="66">
        <f t="shared" si="328"/>
        <v>7600</v>
      </c>
      <c r="ES39" s="66">
        <f>SUM(V39,BP39,DJ39)</f>
        <v>0</v>
      </c>
      <c r="ET39" s="66">
        <f t="shared" si="329"/>
        <v>1750</v>
      </c>
      <c r="EU39" s="66">
        <f t="shared" si="329"/>
        <v>0</v>
      </c>
      <c r="EV39" s="66">
        <f t="shared" si="329"/>
        <v>0</v>
      </c>
      <c r="EW39" s="66">
        <f t="shared" si="329"/>
        <v>0</v>
      </c>
      <c r="EX39" s="66">
        <f>SUM(AG39,CA39,DU39)</f>
        <v>0</v>
      </c>
      <c r="EY39" s="66">
        <f>SUM(AD39,BX39,DR39)</f>
        <v>9350</v>
      </c>
      <c r="EZ39" s="66">
        <f t="shared" si="330"/>
        <v>0</v>
      </c>
      <c r="FA39" s="66">
        <f t="shared" si="330"/>
        <v>0</v>
      </c>
      <c r="FB39" s="66">
        <f t="shared" si="330"/>
        <v>0</v>
      </c>
      <c r="FC39" s="66">
        <f t="shared" si="330"/>
        <v>0</v>
      </c>
      <c r="FD39" s="66">
        <f t="shared" si="330"/>
        <v>0</v>
      </c>
      <c r="FE39" s="66">
        <f t="shared" si="330"/>
        <v>0</v>
      </c>
      <c r="FF39" s="66">
        <f t="shared" si="330"/>
        <v>5000</v>
      </c>
      <c r="FG39" s="67"/>
      <c r="FH39" s="66">
        <f t="shared" si="331"/>
        <v>14350</v>
      </c>
      <c r="FI39" s="66">
        <f t="shared" si="331"/>
        <v>0</v>
      </c>
      <c r="FJ39" s="66">
        <f t="shared" si="331"/>
        <v>0</v>
      </c>
      <c r="FK39" s="66">
        <f t="shared" si="331"/>
        <v>14350</v>
      </c>
      <c r="FL39" s="66">
        <f t="shared" si="331"/>
        <v>0</v>
      </c>
      <c r="FM39" s="66">
        <f t="shared" si="331"/>
        <v>0</v>
      </c>
      <c r="FN39" s="267">
        <f t="shared" si="331"/>
        <v>-14350</v>
      </c>
      <c r="FO39" s="19">
        <f t="shared" si="332"/>
        <v>0</v>
      </c>
      <c r="FP39" s="68">
        <f t="shared" si="21"/>
        <v>0</v>
      </c>
    </row>
    <row r="40" spans="2:172" ht="13.8" customHeight="1" outlineLevel="2" x14ac:dyDescent="0.3">
      <c r="B40" s="295"/>
      <c r="C40" s="297"/>
      <c r="D40" s="70" t="s">
        <v>50</v>
      </c>
      <c r="E40" s="51"/>
      <c r="F40" s="52"/>
      <c r="G40" s="52"/>
      <c r="H40" s="52"/>
      <c r="I40" s="53" t="str">
        <f>IF(E40&lt;&gt;0,((VLOOKUP(E40,'1. Standard_Cost'!$B$4:$D$8,2)+VLOOKUP(E40,'1. Standard_Cost'!$B$4:$D$8,3))*F40*G40),"0")</f>
        <v>0</v>
      </c>
      <c r="J40" s="54"/>
      <c r="K40" s="54"/>
      <c r="L40" s="54"/>
      <c r="M40" s="54"/>
      <c r="N40" s="55">
        <f>+J40*L40*'1. Standard_Cost'!$B$16</f>
        <v>0</v>
      </c>
      <c r="O40" s="55">
        <f>+J40*K40*L40*'1. Standard_Cost'!$C$16</f>
        <v>0</v>
      </c>
      <c r="P40" s="55">
        <f>+J40*L40*M40*'1. Standard_Cost'!$D$16</f>
        <v>0</v>
      </c>
      <c r="Q40" s="55">
        <f>+J40*K40*'1. Standard_Cost'!$E$16</f>
        <v>0</v>
      </c>
      <c r="R40" s="55">
        <f t="shared" si="324"/>
        <v>0</v>
      </c>
      <c r="S40" s="54"/>
      <c r="T40" s="54"/>
      <c r="U40" s="54"/>
      <c r="V40" s="55">
        <f>+S40*((U40*'1. Standard_Cost'!$B$20)+(T40*U40*'1. Standard_Cost'!$C$20))</f>
        <v>0</v>
      </c>
      <c r="W40" s="54"/>
      <c r="X40" s="54"/>
      <c r="Y40" s="55">
        <f>+W40*'1. Standard_Cost'!$B$24+X40*'1. Standard_Cost'!$C$24</f>
        <v>0</v>
      </c>
      <c r="Z40" s="56"/>
      <c r="AA40" s="57"/>
      <c r="AB40" s="55">
        <f>+I40*'1. Standard_Cost'!$B$32</f>
        <v>0</v>
      </c>
      <c r="AC40" s="55">
        <f t="shared" si="333"/>
        <v>0</v>
      </c>
      <c r="AD40" s="55">
        <f t="shared" si="334"/>
        <v>0</v>
      </c>
      <c r="AE40" s="54"/>
      <c r="AF40" s="54"/>
      <c r="AG40" s="54"/>
      <c r="AH40" s="53">
        <f>+AE40*'1. Standard_Cost'!$B$28</f>
        <v>0</v>
      </c>
      <c r="AI40" s="53">
        <f>+AF40*'1. Standard_Cost'!$C$28</f>
        <v>0</v>
      </c>
      <c r="AJ40" s="53">
        <f>+AG40*'1. Standard_Cost'!$D$28</f>
        <v>0</v>
      </c>
      <c r="AK40" s="58"/>
      <c r="AL40" s="58"/>
      <c r="AM40" s="55">
        <f>SUM(AH40,AI40,AJ40,AK40,AL40)</f>
        <v>0</v>
      </c>
      <c r="AN40" s="58"/>
      <c r="AO40" s="58"/>
      <c r="AQ40" s="55">
        <f>SUM((SUMIF(H40,"T",I40)),R40,V40,Y40,Z40,AM40,AN40)</f>
        <v>0</v>
      </c>
      <c r="AR40" s="55">
        <f>SUMIF(H40,"P",I40)</f>
        <v>0</v>
      </c>
      <c r="AS40" s="55">
        <f>+AC40</f>
        <v>0</v>
      </c>
      <c r="AT40" s="55">
        <f t="shared" si="335"/>
        <v>0</v>
      </c>
      <c r="AU40" s="59"/>
      <c r="AV40" s="59"/>
      <c r="AW40" s="60">
        <f>+AU40+AV40-AT40</f>
        <v>0</v>
      </c>
      <c r="AX40" s="19">
        <f t="shared" si="325"/>
        <v>0</v>
      </c>
      <c r="AY40" s="51"/>
      <c r="AZ40" s="52"/>
      <c r="BA40" s="52"/>
      <c r="BB40" s="52"/>
      <c r="BC40" s="61" t="str">
        <f>IF(AY40&lt;&gt;0,((VLOOKUP(AY40,'1. Standard_Cost'!$B$4:$D$8,2)+VLOOKUP(AY40,'1. Standard_Cost'!$B$4:$D$8,3))*AZ40*BA40),"0")</f>
        <v>0</v>
      </c>
      <c r="BD40" s="54"/>
      <c r="BE40" s="54"/>
      <c r="BF40" s="54"/>
      <c r="BG40" s="54"/>
      <c r="BH40" s="62">
        <f>+BD40*BF40*'1. Standard_Cost'!$B$16</f>
        <v>0</v>
      </c>
      <c r="BI40" s="62">
        <f>+BD40*BE40*BF40*'1. Standard_Cost'!$C$16</f>
        <v>0</v>
      </c>
      <c r="BJ40" s="62">
        <f>+BD40*BF40*BG40*'1. Standard_Cost'!$D$16</f>
        <v>0</v>
      </c>
      <c r="BK40" s="62">
        <f>+BD40*BE40*'1. Standard_Cost'!$E$16</f>
        <v>0</v>
      </c>
      <c r="BL40" s="62">
        <f t="shared" si="336"/>
        <v>0</v>
      </c>
      <c r="BM40" s="54"/>
      <c r="BN40" s="54"/>
      <c r="BO40" s="54"/>
      <c r="BP40" s="62">
        <f>+BM40*((BO40*'1. Standard_Cost'!$B$20)+(BN40*BO40*'1. Standard_Cost'!$C$20))</f>
        <v>0</v>
      </c>
      <c r="BQ40" s="54"/>
      <c r="BR40" s="54"/>
      <c r="BS40" s="62">
        <f>+BQ40*'1. Standard_Cost'!$B$24+BR40*'1. Standard_Cost'!$C$24</f>
        <v>0</v>
      </c>
      <c r="BT40" s="56"/>
      <c r="BU40" s="57"/>
      <c r="BV40" s="62">
        <f>+BC40*'1. Standard_Cost'!$B$32</f>
        <v>0</v>
      </c>
      <c r="BW40" s="62">
        <f t="shared" si="337"/>
        <v>0</v>
      </c>
      <c r="BX40" s="62">
        <f t="shared" si="338"/>
        <v>0</v>
      </c>
      <c r="BY40" s="54"/>
      <c r="BZ40" s="54"/>
      <c r="CA40" s="54"/>
      <c r="CB40" s="61">
        <f>+BY40*'1. Standard_Cost'!$B$28</f>
        <v>0</v>
      </c>
      <c r="CC40" s="61">
        <f>+BZ40*'1. Standard_Cost'!$C$28</f>
        <v>0</v>
      </c>
      <c r="CD40" s="61">
        <f>+CA40*'1. Standard_Cost'!$D$28</f>
        <v>0</v>
      </c>
      <c r="CE40" s="58"/>
      <c r="CF40" s="58"/>
      <c r="CG40" s="62">
        <f>SUM(CB40,CC40,CD40,CE40,CF40)</f>
        <v>0</v>
      </c>
      <c r="CH40" s="58"/>
      <c r="CI40" s="58"/>
      <c r="CK40" s="62">
        <f>SUM((SUMIF(BB40,"T",BC40)),BL40,BP40,BS40,BT40,CG40,CH40)</f>
        <v>0</v>
      </c>
      <c r="CL40" s="62">
        <f>SUMIF(BB40,"P",BC40)</f>
        <v>0</v>
      </c>
      <c r="CM40" s="62">
        <f>+BW40</f>
        <v>0</v>
      </c>
      <c r="CN40" s="62">
        <f t="shared" si="339"/>
        <v>0</v>
      </c>
      <c r="CO40" s="59"/>
      <c r="CP40" s="59"/>
      <c r="CQ40" s="63">
        <f>+CO40+CP40-CN40</f>
        <v>0</v>
      </c>
      <c r="CR40" s="19">
        <f t="shared" si="326"/>
        <v>0</v>
      </c>
      <c r="CS40" s="51"/>
      <c r="CT40" s="52"/>
      <c r="CU40" s="52"/>
      <c r="CV40" s="52"/>
      <c r="CW40" s="64" t="str">
        <f>IF(CS40&lt;&gt;0,((VLOOKUP(CS40,'1. Standard_Cost'!$B$4:$D$8,2)+VLOOKUP(CS40,'1. Standard_Cost'!$B$4:$D$8,3))*CT40*CU40),"0")</f>
        <v>0</v>
      </c>
      <c r="CX40" s="54"/>
      <c r="CY40" s="54"/>
      <c r="CZ40" s="54"/>
      <c r="DA40" s="54"/>
      <c r="DB40" s="65">
        <f>+CX40*CZ40*'1. Standard_Cost'!$B$16</f>
        <v>0</v>
      </c>
      <c r="DC40" s="65">
        <f>+CX40*CY40*CZ40*'1. Standard_Cost'!$C$16</f>
        <v>0</v>
      </c>
      <c r="DD40" s="65">
        <f>+CX40*CZ40*DA40*'1. Standard_Cost'!$D$16</f>
        <v>0</v>
      </c>
      <c r="DE40" s="65">
        <f>+CX40*CY40*'1. Standard_Cost'!$E$16</f>
        <v>0</v>
      </c>
      <c r="DF40" s="65">
        <f t="shared" si="340"/>
        <v>0</v>
      </c>
      <c r="DG40" s="54"/>
      <c r="DH40" s="54"/>
      <c r="DI40" s="54"/>
      <c r="DJ40" s="65">
        <f>+DG40*((DI40*'1. Standard_Cost'!$B$20)+(DH40*DI40*'1. Standard_Cost'!$C$20))</f>
        <v>0</v>
      </c>
      <c r="DK40" s="54"/>
      <c r="DL40" s="54"/>
      <c r="DM40" s="65">
        <f>+DK40*'1. Standard_Cost'!$B$24+DL40*'1. Standard_Cost'!$C$24</f>
        <v>0</v>
      </c>
      <c r="DN40" s="56"/>
      <c r="DO40" s="57"/>
      <c r="DP40" s="65">
        <f>+CW40*'1. Standard_Cost'!$B$32</f>
        <v>0</v>
      </c>
      <c r="DQ40" s="65">
        <f t="shared" si="341"/>
        <v>0</v>
      </c>
      <c r="DR40" s="65">
        <f t="shared" si="342"/>
        <v>0</v>
      </c>
      <c r="DS40" s="54"/>
      <c r="DT40" s="54"/>
      <c r="DU40" s="54"/>
      <c r="DV40" s="64">
        <f>+DS40*'1. Standard_Cost'!$B$28</f>
        <v>0</v>
      </c>
      <c r="DW40" s="64">
        <f>+DT40*'1. Standard_Cost'!$C$28</f>
        <v>0</v>
      </c>
      <c r="DX40" s="64">
        <f>+DU40*'1. Standard_Cost'!$D$28</f>
        <v>0</v>
      </c>
      <c r="DY40" s="58"/>
      <c r="DZ40" s="58"/>
      <c r="EA40" s="65">
        <f>SUM(DV40,DW40,DX40,DY40,DZ40)</f>
        <v>0</v>
      </c>
      <c r="EB40" s="58"/>
      <c r="EC40" s="58"/>
      <c r="EE40" s="65">
        <f>SUM((SUMIF(CV40,"T",CW40)),DF40,DJ40,DM40,DN40,EA40,EB40)</f>
        <v>0</v>
      </c>
      <c r="EF40" s="65">
        <f>SUMIF(CV40,"P",CW40)</f>
        <v>0</v>
      </c>
      <c r="EG40" s="65">
        <f t="shared" si="343"/>
        <v>0</v>
      </c>
      <c r="EH40" s="65">
        <f t="shared" si="344"/>
        <v>0</v>
      </c>
      <c r="EI40" s="59"/>
      <c r="EJ40" s="59"/>
      <c r="EK40" s="63">
        <f>+EI40+EJ40-EH40</f>
        <v>0</v>
      </c>
      <c r="EL40" s="19">
        <f t="shared" si="327"/>
        <v>0</v>
      </c>
      <c r="EM40" s="66">
        <f>SUM(I40,BC40,CW40)</f>
        <v>0</v>
      </c>
      <c r="EN40" s="66">
        <f t="shared" si="328"/>
        <v>0</v>
      </c>
      <c r="EO40" s="66">
        <f t="shared" si="328"/>
        <v>0</v>
      </c>
      <c r="EP40" s="66">
        <f t="shared" si="328"/>
        <v>0</v>
      </c>
      <c r="EQ40" s="66">
        <f t="shared" si="328"/>
        <v>0</v>
      </c>
      <c r="ER40" s="66">
        <f t="shared" si="328"/>
        <v>0</v>
      </c>
      <c r="ES40" s="66">
        <f>SUM(V40,BP40,DJ40)</f>
        <v>0</v>
      </c>
      <c r="ET40" s="66">
        <f t="shared" si="329"/>
        <v>0</v>
      </c>
      <c r="EU40" s="66">
        <f t="shared" si="329"/>
        <v>0</v>
      </c>
      <c r="EV40" s="66">
        <f t="shared" si="329"/>
        <v>0</v>
      </c>
      <c r="EW40" s="66">
        <f t="shared" si="329"/>
        <v>0</v>
      </c>
      <c r="EX40" s="66">
        <f>SUM(AG40,CA40,DU40)</f>
        <v>0</v>
      </c>
      <c r="EY40" s="66">
        <f>SUM(AD40,BX40,DR40)</f>
        <v>0</v>
      </c>
      <c r="EZ40" s="66">
        <f t="shared" si="330"/>
        <v>0</v>
      </c>
      <c r="FA40" s="66">
        <f t="shared" si="330"/>
        <v>0</v>
      </c>
      <c r="FB40" s="66">
        <f t="shared" si="330"/>
        <v>0</v>
      </c>
      <c r="FC40" s="66">
        <f t="shared" si="330"/>
        <v>0</v>
      </c>
      <c r="FD40" s="66">
        <f t="shared" si="330"/>
        <v>0</v>
      </c>
      <c r="FE40" s="66">
        <f t="shared" si="330"/>
        <v>0</v>
      </c>
      <c r="FF40" s="66">
        <f t="shared" si="330"/>
        <v>0</v>
      </c>
      <c r="FG40" s="67"/>
      <c r="FH40" s="66">
        <f t="shared" si="331"/>
        <v>0</v>
      </c>
      <c r="FI40" s="66">
        <f t="shared" si="331"/>
        <v>0</v>
      </c>
      <c r="FJ40" s="66">
        <f t="shared" si="331"/>
        <v>0</v>
      </c>
      <c r="FK40" s="66">
        <f t="shared" si="331"/>
        <v>0</v>
      </c>
      <c r="FL40" s="66">
        <f t="shared" si="331"/>
        <v>0</v>
      </c>
      <c r="FM40" s="66">
        <f t="shared" si="331"/>
        <v>0</v>
      </c>
      <c r="FN40" s="267">
        <f t="shared" si="331"/>
        <v>0</v>
      </c>
      <c r="FO40" s="19">
        <f t="shared" si="332"/>
        <v>0</v>
      </c>
      <c r="FP40" s="68">
        <f t="shared" si="21"/>
        <v>0</v>
      </c>
    </row>
    <row r="41" spans="2:172" outlineLevel="1" x14ac:dyDescent="0.3">
      <c r="B41" s="295"/>
      <c r="C41" s="297"/>
      <c r="D41" s="71" t="s">
        <v>92</v>
      </c>
      <c r="E41" s="72"/>
      <c r="F41" s="72"/>
      <c r="G41" s="72"/>
      <c r="H41" s="73"/>
      <c r="I41" s="74">
        <f>SUM(I37:I40)</f>
        <v>0</v>
      </c>
      <c r="J41" s="72"/>
      <c r="K41" s="72"/>
      <c r="L41" s="72"/>
      <c r="M41" s="72"/>
      <c r="N41" s="75">
        <f>SUM(N37:N40)</f>
        <v>0</v>
      </c>
      <c r="O41" s="75">
        <f>SUM(O37:O40)</f>
        <v>0</v>
      </c>
      <c r="P41" s="75">
        <f>SUM(P37:P40)</f>
        <v>0</v>
      </c>
      <c r="Q41" s="75">
        <f>SUM(Q37:Q40)</f>
        <v>0</v>
      </c>
      <c r="R41" s="74">
        <f>SUM(R37:R40)</f>
        <v>0</v>
      </c>
      <c r="S41" s="72"/>
      <c r="T41" s="72"/>
      <c r="U41" s="72"/>
      <c r="V41" s="74">
        <f>SUM(V37:V40)</f>
        <v>0</v>
      </c>
      <c r="W41" s="72"/>
      <c r="X41" s="72"/>
      <c r="Y41" s="74">
        <f t="shared" ref="Y41" si="345">SUM(Y37:Y40)</f>
        <v>0</v>
      </c>
      <c r="Z41" s="74">
        <f t="shared" ref="Z41" si="346">SUM(Z37:Z40)</f>
        <v>0</v>
      </c>
      <c r="AA41" s="74">
        <f t="shared" ref="AA41" si="347">SUM(AA37:AA40)</f>
        <v>0</v>
      </c>
      <c r="AB41" s="74">
        <f t="shared" ref="AB41:AC41" si="348">SUM(AB37:AB40)</f>
        <v>0</v>
      </c>
      <c r="AC41" s="74">
        <f t="shared" si="348"/>
        <v>0</v>
      </c>
      <c r="AD41" s="74">
        <f t="shared" ref="AD41" si="349">SUM(AD37:AD40)</f>
        <v>0</v>
      </c>
      <c r="AE41" s="72"/>
      <c r="AF41" s="72"/>
      <c r="AG41" s="72"/>
      <c r="AH41" s="72"/>
      <c r="AI41" s="72"/>
      <c r="AJ41" s="72"/>
      <c r="AK41" s="75">
        <f>SUM(AK37:AK40)</f>
        <v>0</v>
      </c>
      <c r="AL41" s="75">
        <f>SUM(AL37:AL40)</f>
        <v>0</v>
      </c>
      <c r="AM41" s="74">
        <f>SUM(AM37:AM40)</f>
        <v>0</v>
      </c>
      <c r="AN41" s="74">
        <f>SUM(AN37:AN40)</f>
        <v>0</v>
      </c>
      <c r="AO41" s="76"/>
      <c r="AP41" s="77"/>
      <c r="AQ41" s="74">
        <f t="shared" ref="AQ41:AW41" si="350">SUM(AQ37:AQ40)</f>
        <v>0</v>
      </c>
      <c r="AR41" s="74">
        <f t="shared" si="350"/>
        <v>0</v>
      </c>
      <c r="AS41" s="74">
        <f t="shared" si="350"/>
        <v>0</v>
      </c>
      <c r="AT41" s="74">
        <f t="shared" si="350"/>
        <v>0</v>
      </c>
      <c r="AU41" s="74">
        <f t="shared" si="350"/>
        <v>0</v>
      </c>
      <c r="AV41" s="74">
        <f t="shared" si="350"/>
        <v>0</v>
      </c>
      <c r="AW41" s="74">
        <f t="shared" si="350"/>
        <v>0</v>
      </c>
      <c r="AX41" s="19">
        <f t="shared" si="325"/>
        <v>0</v>
      </c>
      <c r="AY41" s="78"/>
      <c r="AZ41" s="79"/>
      <c r="BA41" s="79"/>
      <c r="BB41" s="80"/>
      <c r="BC41" s="81">
        <f>SUM(BC37:BC40)</f>
        <v>0</v>
      </c>
      <c r="BD41" s="79"/>
      <c r="BE41" s="79"/>
      <c r="BF41" s="79"/>
      <c r="BG41" s="79"/>
      <c r="BH41" s="82">
        <f>SUM(BH37:BH40)</f>
        <v>0</v>
      </c>
      <c r="BI41" s="82">
        <f>SUM(BI37:BI40)</f>
        <v>0</v>
      </c>
      <c r="BJ41" s="82">
        <f>SUM(BJ37:BJ40)</f>
        <v>0</v>
      </c>
      <c r="BK41" s="82">
        <f>SUM(BK37:BK40)</f>
        <v>0</v>
      </c>
      <c r="BL41" s="81">
        <f>SUM(BL37:BL40)</f>
        <v>0</v>
      </c>
      <c r="BM41" s="79"/>
      <c r="BN41" s="79"/>
      <c r="BO41" s="79"/>
      <c r="BP41" s="81">
        <f>SUM(BP37:BP40)</f>
        <v>0</v>
      </c>
      <c r="BQ41" s="79"/>
      <c r="BR41" s="79"/>
      <c r="BS41" s="81">
        <f t="shared" ref="BS41" si="351">SUM(BS37:BS40)</f>
        <v>0</v>
      </c>
      <c r="BT41" s="81">
        <f t="shared" ref="BT41" si="352">SUM(BT37:BT40)</f>
        <v>0</v>
      </c>
      <c r="BU41" s="81">
        <f t="shared" ref="BU41" si="353">SUM(BU37:BU40)</f>
        <v>0</v>
      </c>
      <c r="BV41" s="81">
        <f t="shared" ref="BV41" si="354">SUM(BV37:BV40)</f>
        <v>0</v>
      </c>
      <c r="BW41" s="81">
        <f t="shared" ref="BW41" si="355">SUM(BW37:BW40)</f>
        <v>0</v>
      </c>
      <c r="BX41" s="81">
        <f t="shared" ref="BX41" si="356">SUM(BX37:BX40)</f>
        <v>0</v>
      </c>
      <c r="BY41" s="79"/>
      <c r="BZ41" s="79"/>
      <c r="CA41" s="79"/>
      <c r="CB41" s="79"/>
      <c r="CC41" s="79"/>
      <c r="CD41" s="79"/>
      <c r="CE41" s="82">
        <f>SUM(CE37:CE40)</f>
        <v>0</v>
      </c>
      <c r="CF41" s="82">
        <f>SUM(CF37:CF40)</f>
        <v>0</v>
      </c>
      <c r="CG41" s="81">
        <f>SUM(CG37:CG40)</f>
        <v>0</v>
      </c>
      <c r="CH41" s="81">
        <f>SUM(CH37:CH40)</f>
        <v>15000</v>
      </c>
      <c r="CI41" s="83"/>
      <c r="CJ41" s="24"/>
      <c r="CK41" s="81">
        <f t="shared" ref="CK41:CQ41" si="357">SUM(CK37:CK40)</f>
        <v>15000</v>
      </c>
      <c r="CL41" s="81">
        <f t="shared" si="357"/>
        <v>0</v>
      </c>
      <c r="CM41" s="81">
        <f t="shared" si="357"/>
        <v>0</v>
      </c>
      <c r="CN41" s="81">
        <f t="shared" si="357"/>
        <v>15000</v>
      </c>
      <c r="CO41" s="81">
        <f t="shared" si="357"/>
        <v>0</v>
      </c>
      <c r="CP41" s="81">
        <f t="shared" si="357"/>
        <v>0</v>
      </c>
      <c r="CQ41" s="81">
        <f t="shared" si="357"/>
        <v>-15000</v>
      </c>
      <c r="CR41" s="19">
        <f t="shared" si="326"/>
        <v>0</v>
      </c>
      <c r="CS41" s="84"/>
      <c r="CT41" s="85"/>
      <c r="CU41" s="85"/>
      <c r="CV41" s="86"/>
      <c r="CW41" s="87">
        <f>SUM(CW37:CW40)</f>
        <v>0</v>
      </c>
      <c r="CX41" s="85"/>
      <c r="CY41" s="85"/>
      <c r="CZ41" s="85"/>
      <c r="DA41" s="85"/>
      <c r="DB41" s="88">
        <f>SUM(DB37:DB40)</f>
        <v>600</v>
      </c>
      <c r="DC41" s="88">
        <f>SUM(DC37:DC40)</f>
        <v>2000</v>
      </c>
      <c r="DD41" s="88">
        <f>SUM(DD37:DD40)</f>
        <v>4800</v>
      </c>
      <c r="DE41" s="88">
        <f>SUM(DE37:DE40)</f>
        <v>200</v>
      </c>
      <c r="DF41" s="87">
        <f>SUM(DF37:DF40)</f>
        <v>7600</v>
      </c>
      <c r="DG41" s="85"/>
      <c r="DH41" s="85"/>
      <c r="DI41" s="85"/>
      <c r="DJ41" s="87">
        <f>SUM(DJ37:DJ40)</f>
        <v>0</v>
      </c>
      <c r="DK41" s="85"/>
      <c r="DL41" s="85"/>
      <c r="DM41" s="87">
        <f t="shared" ref="DM41" si="358">SUM(DM37:DM40)</f>
        <v>11750</v>
      </c>
      <c r="DN41" s="87">
        <f t="shared" ref="DN41" si="359">SUM(DN37:DN40)</f>
        <v>0</v>
      </c>
      <c r="DO41" s="87">
        <f t="shared" ref="DO41" si="360">SUM(DO37:DO40)</f>
        <v>0</v>
      </c>
      <c r="DP41" s="87">
        <f t="shared" ref="DP41" si="361">SUM(DP37:DP40)</f>
        <v>0</v>
      </c>
      <c r="DQ41" s="87">
        <f t="shared" ref="DQ41" si="362">SUM(DQ37:DQ40)</f>
        <v>0</v>
      </c>
      <c r="DR41" s="87">
        <f t="shared" ref="DR41" si="363">SUM(DR37:DR40)</f>
        <v>19350</v>
      </c>
      <c r="DS41" s="85"/>
      <c r="DT41" s="85"/>
      <c r="DU41" s="85"/>
      <c r="DV41" s="85"/>
      <c r="DW41" s="85"/>
      <c r="DX41" s="85"/>
      <c r="DY41" s="88">
        <f>SUM(DY37:DY40)</f>
        <v>0</v>
      </c>
      <c r="DZ41" s="88">
        <f>SUM(DZ37:DZ40)</f>
        <v>0</v>
      </c>
      <c r="EA41" s="87">
        <f>SUM(EA37:EA40)</f>
        <v>0</v>
      </c>
      <c r="EB41" s="87">
        <f>SUM(EB37:EB40)</f>
        <v>10000</v>
      </c>
      <c r="EC41" s="89"/>
      <c r="ED41" s="24"/>
      <c r="EE41" s="87">
        <f t="shared" ref="EE41:EK41" si="364">SUM(EE37:EE40)</f>
        <v>29350</v>
      </c>
      <c r="EF41" s="87">
        <f t="shared" si="364"/>
        <v>0</v>
      </c>
      <c r="EG41" s="87">
        <f t="shared" si="364"/>
        <v>0</v>
      </c>
      <c r="EH41" s="87">
        <f t="shared" si="364"/>
        <v>29350</v>
      </c>
      <c r="EI41" s="87">
        <f t="shared" si="364"/>
        <v>0</v>
      </c>
      <c r="EJ41" s="87">
        <f t="shared" si="364"/>
        <v>0</v>
      </c>
      <c r="EK41" s="87">
        <f t="shared" si="364"/>
        <v>-29350</v>
      </c>
      <c r="EL41" s="19">
        <f t="shared" si="327"/>
        <v>0</v>
      </c>
      <c r="EM41" s="90">
        <f t="shared" ref="EM41:ES41" si="365">SUM(EM37:EM40)</f>
        <v>0</v>
      </c>
      <c r="EN41" s="91">
        <f t="shared" si="365"/>
        <v>600</v>
      </c>
      <c r="EO41" s="91">
        <f t="shared" si="365"/>
        <v>2000</v>
      </c>
      <c r="EP41" s="91">
        <f t="shared" si="365"/>
        <v>4800</v>
      </c>
      <c r="EQ41" s="91">
        <f t="shared" si="365"/>
        <v>200</v>
      </c>
      <c r="ER41" s="90">
        <f t="shared" si="365"/>
        <v>7600</v>
      </c>
      <c r="ES41" s="90">
        <f t="shared" si="365"/>
        <v>0</v>
      </c>
      <c r="ET41" s="90">
        <f t="shared" ref="ET41" si="366">SUM(ET37:ET40)</f>
        <v>11750</v>
      </c>
      <c r="EU41" s="90">
        <f t="shared" ref="EU41" si="367">SUM(EU37:EU40)</f>
        <v>0</v>
      </c>
      <c r="EV41" s="90">
        <f t="shared" ref="EV41" si="368">SUM(EV37:EV40)</f>
        <v>0</v>
      </c>
      <c r="EW41" s="90">
        <f t="shared" ref="EW41" si="369">SUM(EW37:EW40)</f>
        <v>0</v>
      </c>
      <c r="EX41" s="90">
        <f t="shared" ref="EX41" si="370">SUM(EX37:EX40)</f>
        <v>0</v>
      </c>
      <c r="EY41" s="90">
        <f t="shared" ref="EY41" si="371">SUM(EY37:EY40)</f>
        <v>19350</v>
      </c>
      <c r="EZ41" s="91"/>
      <c r="FA41" s="91"/>
      <c r="FB41" s="91">
        <f>SUM(FB37:FB40)</f>
        <v>0</v>
      </c>
      <c r="FC41" s="91">
        <f>SUM(FC37:FC40)</f>
        <v>0</v>
      </c>
      <c r="FD41" s="91">
        <f>SUM(FD37:FD40)</f>
        <v>0</v>
      </c>
      <c r="FE41" s="90">
        <f>SUM(FE37:FE40)</f>
        <v>0</v>
      </c>
      <c r="FF41" s="90">
        <f>SUM(FF37:FF40)</f>
        <v>25000</v>
      </c>
      <c r="FG41" s="92"/>
      <c r="FH41" s="90">
        <f t="shared" ref="FH41:FN41" si="372">SUM(FH37:FH40)</f>
        <v>44350</v>
      </c>
      <c r="FI41" s="90">
        <f t="shared" si="372"/>
        <v>0</v>
      </c>
      <c r="FJ41" s="90">
        <f t="shared" si="372"/>
        <v>0</v>
      </c>
      <c r="FK41" s="90">
        <f t="shared" si="372"/>
        <v>44350</v>
      </c>
      <c r="FL41" s="93">
        <f t="shared" si="372"/>
        <v>0</v>
      </c>
      <c r="FM41" s="93">
        <f t="shared" si="372"/>
        <v>0</v>
      </c>
      <c r="FN41" s="93">
        <f t="shared" si="372"/>
        <v>-44350</v>
      </c>
      <c r="FO41" s="19">
        <f t="shared" si="332"/>
        <v>0</v>
      </c>
      <c r="FP41" s="68">
        <f t="shared" si="21"/>
        <v>0</v>
      </c>
    </row>
    <row r="42" spans="2:172" ht="13.8" customHeight="1" outlineLevel="2" x14ac:dyDescent="0.3">
      <c r="B42" s="295"/>
      <c r="C42" s="297" t="s">
        <v>85</v>
      </c>
      <c r="D42" s="69" t="s">
        <v>93</v>
      </c>
      <c r="E42" s="51"/>
      <c r="F42" s="52"/>
      <c r="G42" s="52"/>
      <c r="H42" s="52"/>
      <c r="I42" s="53" t="str">
        <f>IF(E42&lt;&gt;0,((VLOOKUP(E42,'1. Standard_Cost'!$B$4:$D$8,2)+VLOOKUP(E42,'1. Standard_Cost'!$B$4:$D$8,3))*F42*G42),"0")</f>
        <v>0</v>
      </c>
      <c r="J42" s="54"/>
      <c r="K42" s="54"/>
      <c r="L42" s="54"/>
      <c r="M42" s="54"/>
      <c r="N42" s="55">
        <f>+J42*L42*'1. Standard_Cost'!$B$16</f>
        <v>0</v>
      </c>
      <c r="O42" s="55">
        <f>+J42*K42*L42*'1. Standard_Cost'!$C$16</f>
        <v>0</v>
      </c>
      <c r="P42" s="55">
        <f>+J42*L42*M42*'1. Standard_Cost'!$D$16</f>
        <v>0</v>
      </c>
      <c r="Q42" s="55">
        <f>+J42*K42*'1. Standard_Cost'!$E$16</f>
        <v>0</v>
      </c>
      <c r="R42" s="55">
        <f t="shared" ref="R42:R45" si="373">SUM(N42,O42,P42,Q42)</f>
        <v>0</v>
      </c>
      <c r="S42" s="54">
        <v>2</v>
      </c>
      <c r="T42" s="54">
        <v>5</v>
      </c>
      <c r="U42" s="54">
        <v>10</v>
      </c>
      <c r="V42" s="55">
        <f>+S42*((U42*'1. Standard_Cost'!$B$20)+(T42*U42*'1. Standard_Cost'!$C$20))</f>
        <v>30000</v>
      </c>
      <c r="W42" s="54"/>
      <c r="X42" s="54"/>
      <c r="Y42" s="55">
        <f>+W42*'1. Standard_Cost'!$B$24+X42*'1. Standard_Cost'!$C$24</f>
        <v>0</v>
      </c>
      <c r="Z42" s="56"/>
      <c r="AA42" s="57"/>
      <c r="AB42" s="55">
        <f>+I42*'1. Standard_Cost'!$B$32</f>
        <v>0</v>
      </c>
      <c r="AC42" s="55">
        <f>SUM(AA42,AB42)</f>
        <v>0</v>
      </c>
      <c r="AD42" s="55">
        <f>SUM(R42,V42,Y42,Z42,AC42)</f>
        <v>30000</v>
      </c>
      <c r="AE42" s="54"/>
      <c r="AF42" s="54"/>
      <c r="AG42" s="54"/>
      <c r="AH42" s="53">
        <f>+AE42*'1. Standard_Cost'!$B$28</f>
        <v>0</v>
      </c>
      <c r="AI42" s="53">
        <f>+AF42*'1. Standard_Cost'!$C$28</f>
        <v>0</v>
      </c>
      <c r="AJ42" s="53">
        <f>+AG42*'1. Standard_Cost'!$D$28</f>
        <v>0</v>
      </c>
      <c r="AK42" s="58"/>
      <c r="AL42" s="58"/>
      <c r="AM42" s="55">
        <f>SUM(AH42,AI42,AJ42,AK42,AL42)</f>
        <v>0</v>
      </c>
      <c r="AN42" s="58"/>
      <c r="AO42" s="58"/>
      <c r="AQ42" s="55">
        <f>SUM((SUMIF(H42,"T",I42)),R42,V42,Y42,Z42,AM42,AN42)</f>
        <v>30000</v>
      </c>
      <c r="AR42" s="55">
        <f>SUMIF(H42,"P",I42)</f>
        <v>0</v>
      </c>
      <c r="AS42" s="55">
        <f>+AC42</f>
        <v>0</v>
      </c>
      <c r="AT42" s="55">
        <f>SUM(AQ42,AR42,AS42)</f>
        <v>30000</v>
      </c>
      <c r="AU42" s="59"/>
      <c r="AV42" s="59"/>
      <c r="AW42" s="60">
        <f>+AU42+AV42-AT42</f>
        <v>-30000</v>
      </c>
      <c r="AX42" s="19">
        <f t="shared" si="325"/>
        <v>0</v>
      </c>
      <c r="AY42" s="51"/>
      <c r="AZ42" s="52"/>
      <c r="BA42" s="52"/>
      <c r="BB42" s="52"/>
      <c r="BC42" s="61" t="str">
        <f>IF(AY42&lt;&gt;0,((VLOOKUP(AY42,'1. Standard_Cost'!$B$4:$D$8,2)+VLOOKUP(AY42,'1. Standard_Cost'!$B$4:$D$8,3))*AZ42*BA42),"0")</f>
        <v>0</v>
      </c>
      <c r="BD42" s="54"/>
      <c r="BE42" s="54"/>
      <c r="BF42" s="54"/>
      <c r="BG42" s="54"/>
      <c r="BH42" s="62">
        <f>+BD42*BF42*'1. Standard_Cost'!$B$16</f>
        <v>0</v>
      </c>
      <c r="BI42" s="62">
        <f>+BD42*BE42*BF42*'1. Standard_Cost'!$C$16</f>
        <v>0</v>
      </c>
      <c r="BJ42" s="62">
        <f>+BD42*BF42*BG42*'1. Standard_Cost'!$D$16</f>
        <v>0</v>
      </c>
      <c r="BK42" s="62">
        <f>+BD42*BE42*'1. Standard_Cost'!$E$16</f>
        <v>0</v>
      </c>
      <c r="BL42" s="62">
        <f>SUM(BH42,BI42,BJ42,BK42)</f>
        <v>0</v>
      </c>
      <c r="BM42" s="54"/>
      <c r="BN42" s="54"/>
      <c r="BO42" s="54"/>
      <c r="BP42" s="62">
        <f>+BM42*((BO42*'1. Standard_Cost'!$B$20)+(BN42*BO42*'1. Standard_Cost'!$C$20))</f>
        <v>0</v>
      </c>
      <c r="BQ42" s="54"/>
      <c r="BR42" s="54"/>
      <c r="BS42" s="62">
        <f>+BQ42*'1. Standard_Cost'!$B$24+BR42*'1. Standard_Cost'!$C$24</f>
        <v>0</v>
      </c>
      <c r="BT42" s="56"/>
      <c r="BU42" s="57"/>
      <c r="BV42" s="62">
        <f>+BC42*'1. Standard_Cost'!$B$32</f>
        <v>0</v>
      </c>
      <c r="BW42" s="62">
        <f>SUM(BU42,BV42)</f>
        <v>0</v>
      </c>
      <c r="BX42" s="62">
        <f>SUM(BL42,BP42,BS42,BT42,BW42)</f>
        <v>0</v>
      </c>
      <c r="BY42" s="54"/>
      <c r="BZ42" s="54"/>
      <c r="CA42" s="54"/>
      <c r="CB42" s="61">
        <f>+BY42*'1. Standard_Cost'!$B$28</f>
        <v>0</v>
      </c>
      <c r="CC42" s="61">
        <f>+BZ42*'1. Standard_Cost'!$C$28</f>
        <v>0</v>
      </c>
      <c r="CD42" s="61">
        <f>+CA42*'1. Standard_Cost'!$D$28</f>
        <v>0</v>
      </c>
      <c r="CE42" s="58"/>
      <c r="CF42" s="58"/>
      <c r="CG42" s="62">
        <f>SUM(CB42,CC42,CD42,CE42,CF42)</f>
        <v>0</v>
      </c>
      <c r="CH42" s="58">
        <v>5000</v>
      </c>
      <c r="CI42" s="58"/>
      <c r="CK42" s="62">
        <f>SUM((SUMIF(BB42,"T",BC42)),BL42,BP42,BS42,BT42,CG42,CH42)</f>
        <v>5000</v>
      </c>
      <c r="CL42" s="62">
        <f>SUMIF(BB42,"P",BC42)</f>
        <v>0</v>
      </c>
      <c r="CM42" s="62">
        <f>+BW42</f>
        <v>0</v>
      </c>
      <c r="CN42" s="62">
        <f>SUM(CK42,CL42,CM42)</f>
        <v>5000</v>
      </c>
      <c r="CO42" s="59"/>
      <c r="CP42" s="59"/>
      <c r="CQ42" s="63">
        <f>+CO42+CP42-CN42</f>
        <v>-5000</v>
      </c>
      <c r="CR42" s="19">
        <f t="shared" si="326"/>
        <v>0</v>
      </c>
      <c r="CS42" s="51"/>
      <c r="CT42" s="52"/>
      <c r="CU42" s="52"/>
      <c r="CV42" s="52"/>
      <c r="CW42" s="64" t="str">
        <f>IF(CS42&lt;&gt;0,((VLOOKUP(CS42,'1. Standard_Cost'!$B$4:$D$8,2)+VLOOKUP(CS42,'1. Standard_Cost'!$B$4:$D$8,3))*CT42*CU42),"0")</f>
        <v>0</v>
      </c>
      <c r="CX42" s="54">
        <v>1</v>
      </c>
      <c r="CY42" s="54">
        <v>2</v>
      </c>
      <c r="CZ42" s="54">
        <v>15</v>
      </c>
      <c r="DA42" s="54">
        <v>1</v>
      </c>
      <c r="DB42" s="65">
        <f>+CX42*CZ42*'1. Standard_Cost'!$B$16</f>
        <v>225</v>
      </c>
      <c r="DC42" s="65">
        <f>+CX42*CY42*CZ42*'1. Standard_Cost'!$C$16</f>
        <v>750</v>
      </c>
      <c r="DD42" s="65">
        <f>+CX42*CZ42*DA42*'1. Standard_Cost'!$D$16</f>
        <v>900</v>
      </c>
      <c r="DE42" s="65">
        <f>+CX42*CY42*'1. Standard_Cost'!$E$16</f>
        <v>100</v>
      </c>
      <c r="DF42" s="65">
        <f>SUM(DB42,DC42,DD42,DE42)</f>
        <v>1975</v>
      </c>
      <c r="DG42" s="54"/>
      <c r="DH42" s="54"/>
      <c r="DI42" s="54"/>
      <c r="DJ42" s="65">
        <f>+DG42*((DI42*'1. Standard_Cost'!$B$20)+(DH42*DI42*'1. Standard_Cost'!$C$20))</f>
        <v>0</v>
      </c>
      <c r="DK42" s="54"/>
      <c r="DL42" s="54"/>
      <c r="DM42" s="65">
        <f>+DK42*'1. Standard_Cost'!$B$24+DL42*'1. Standard_Cost'!$C$24</f>
        <v>0</v>
      </c>
      <c r="DN42" s="56"/>
      <c r="DO42" s="57"/>
      <c r="DP42" s="65">
        <f>+CW42*'1. Standard_Cost'!$B$32</f>
        <v>0</v>
      </c>
      <c r="DQ42" s="65">
        <f>SUM(DO42,DP42)</f>
        <v>0</v>
      </c>
      <c r="DR42" s="65">
        <f>SUM(DF42,DJ42,DM42,DN42,DQ42)</f>
        <v>1975</v>
      </c>
      <c r="DS42" s="54"/>
      <c r="DT42" s="54"/>
      <c r="DU42" s="54"/>
      <c r="DV42" s="64">
        <f>+DS42*'1. Standard_Cost'!$B$28</f>
        <v>0</v>
      </c>
      <c r="DW42" s="64">
        <f>+DT42*'1. Standard_Cost'!$C$28</f>
        <v>0</v>
      </c>
      <c r="DX42" s="64">
        <f>+DU42*'1. Standard_Cost'!$D$28</f>
        <v>0</v>
      </c>
      <c r="DY42" s="58"/>
      <c r="DZ42" s="58"/>
      <c r="EA42" s="65">
        <f>SUM(DV42,DW42,DX42,DY42,DZ42)</f>
        <v>0</v>
      </c>
      <c r="EB42" s="58"/>
      <c r="EC42" s="58"/>
      <c r="EE42" s="65">
        <f>SUM((SUMIF(CV42,"T",CW42)),DF42,DJ42,DM42,DN42,EA42,EB42)</f>
        <v>1975</v>
      </c>
      <c r="EF42" s="65">
        <f>SUMIF(CV42,"P",CW42)</f>
        <v>0</v>
      </c>
      <c r="EG42" s="65">
        <f>+DQ42</f>
        <v>0</v>
      </c>
      <c r="EH42" s="65">
        <f>SUM(EE42,EF42,EG42)</f>
        <v>1975</v>
      </c>
      <c r="EI42" s="59"/>
      <c r="EJ42" s="59"/>
      <c r="EK42" s="63">
        <f>+EI42+EJ42-EH42</f>
        <v>-1975</v>
      </c>
      <c r="EL42" s="19">
        <f t="shared" si="327"/>
        <v>0</v>
      </c>
      <c r="EM42" s="66">
        <f>SUM(I42,BC42,CW42)</f>
        <v>0</v>
      </c>
      <c r="EN42" s="66">
        <f t="shared" ref="EN42:ER45" si="374">SUM(N42,BH42,DB42)</f>
        <v>225</v>
      </c>
      <c r="EO42" s="66">
        <f t="shared" si="374"/>
        <v>750</v>
      </c>
      <c r="EP42" s="66">
        <f t="shared" si="374"/>
        <v>900</v>
      </c>
      <c r="EQ42" s="66">
        <f t="shared" si="374"/>
        <v>100</v>
      </c>
      <c r="ER42" s="66">
        <f t="shared" si="374"/>
        <v>1975</v>
      </c>
      <c r="ES42" s="66">
        <f>SUM(V42,BP42,DJ42)</f>
        <v>30000</v>
      </c>
      <c r="ET42" s="66">
        <f t="shared" ref="ET42:EW45" si="375">SUM(Y42,BS42,DM42)</f>
        <v>0</v>
      </c>
      <c r="EU42" s="66">
        <f t="shared" si="375"/>
        <v>0</v>
      </c>
      <c r="EV42" s="66">
        <f t="shared" si="375"/>
        <v>0</v>
      </c>
      <c r="EW42" s="66">
        <f t="shared" si="375"/>
        <v>0</v>
      </c>
      <c r="EX42" s="66">
        <f>SUM(AG42,CA42,DU42)</f>
        <v>0</v>
      </c>
      <c r="EY42" s="66">
        <f>SUM(AD42,BX42,DR42)</f>
        <v>31975</v>
      </c>
      <c r="EZ42" s="66">
        <f t="shared" ref="EZ42:FF45" si="376">SUM(AH42,CB42,DV42)</f>
        <v>0</v>
      </c>
      <c r="FA42" s="66">
        <f t="shared" si="376"/>
        <v>0</v>
      </c>
      <c r="FB42" s="66">
        <f t="shared" si="376"/>
        <v>0</v>
      </c>
      <c r="FC42" s="66">
        <f t="shared" si="376"/>
        <v>0</v>
      </c>
      <c r="FD42" s="66">
        <f t="shared" si="376"/>
        <v>0</v>
      </c>
      <c r="FE42" s="66">
        <f t="shared" si="376"/>
        <v>0</v>
      </c>
      <c r="FF42" s="66">
        <f t="shared" si="376"/>
        <v>5000</v>
      </c>
      <c r="FG42" s="67"/>
      <c r="FH42" s="66">
        <f t="shared" ref="FH42:FN45" si="377">SUM(AQ42,CK42,EE42)</f>
        <v>36975</v>
      </c>
      <c r="FI42" s="66">
        <f t="shared" si="377"/>
        <v>0</v>
      </c>
      <c r="FJ42" s="66">
        <f t="shared" si="377"/>
        <v>0</v>
      </c>
      <c r="FK42" s="66">
        <f t="shared" si="377"/>
        <v>36975</v>
      </c>
      <c r="FL42" s="66">
        <f t="shared" si="377"/>
        <v>0</v>
      </c>
      <c r="FM42" s="66">
        <f t="shared" si="377"/>
        <v>0</v>
      </c>
      <c r="FN42" s="267">
        <f t="shared" si="377"/>
        <v>-36975</v>
      </c>
      <c r="FO42" s="19">
        <f t="shared" si="332"/>
        <v>0</v>
      </c>
      <c r="FP42" s="68">
        <f t="shared" si="21"/>
        <v>0</v>
      </c>
    </row>
    <row r="43" spans="2:172" ht="13.8" customHeight="1" outlineLevel="2" x14ac:dyDescent="0.3">
      <c r="B43" s="295"/>
      <c r="C43" s="297"/>
      <c r="D43" s="69" t="s">
        <v>94</v>
      </c>
      <c r="E43" s="51"/>
      <c r="F43" s="52"/>
      <c r="G43" s="52"/>
      <c r="H43" s="52"/>
      <c r="I43" s="53" t="str">
        <f>IF(E43&lt;&gt;0,((VLOOKUP(E43,'1. Standard_Cost'!$B$4:$D$8,2)+VLOOKUP(E43,'1. Standard_Cost'!$B$4:$D$8,3))*F43*G43),"0")</f>
        <v>0</v>
      </c>
      <c r="J43" s="54"/>
      <c r="K43" s="54"/>
      <c r="L43" s="54"/>
      <c r="M43" s="54"/>
      <c r="N43" s="55">
        <f>+J43*L43*'1. Standard_Cost'!$B$16</f>
        <v>0</v>
      </c>
      <c r="O43" s="55">
        <f>+J43*K43*L43*'1. Standard_Cost'!$C$16</f>
        <v>0</v>
      </c>
      <c r="P43" s="55">
        <f>+J43*L43*M43*'1. Standard_Cost'!$D$16</f>
        <v>0</v>
      </c>
      <c r="Q43" s="55">
        <f>+J43*K43*'1. Standard_Cost'!$E$16</f>
        <v>0</v>
      </c>
      <c r="R43" s="55">
        <f t="shared" si="373"/>
        <v>0</v>
      </c>
      <c r="S43" s="54"/>
      <c r="T43" s="54"/>
      <c r="U43" s="54"/>
      <c r="V43" s="55">
        <f>+S43*((U43*'1. Standard_Cost'!$B$20)+(T43*U43*'1. Standard_Cost'!$C$20))</f>
        <v>0</v>
      </c>
      <c r="W43" s="54"/>
      <c r="X43" s="54"/>
      <c r="Y43" s="55">
        <f>+W43*'1. Standard_Cost'!$B$24+X43*'1. Standard_Cost'!$C$24</f>
        <v>0</v>
      </c>
      <c r="Z43" s="56"/>
      <c r="AA43" s="57"/>
      <c r="AB43" s="55">
        <f>+I43*'1. Standard_Cost'!$B$32</f>
        <v>0</v>
      </c>
      <c r="AC43" s="55">
        <f t="shared" ref="AC43:AC45" si="378">SUM(AA43,AB43)</f>
        <v>0</v>
      </c>
      <c r="AD43" s="55">
        <f t="shared" ref="AD43:AD45" si="379">SUM(R43,V43,Y43,Z43,AC43)</f>
        <v>0</v>
      </c>
      <c r="AE43" s="54"/>
      <c r="AF43" s="54">
        <v>0</v>
      </c>
      <c r="AG43" s="54">
        <v>0</v>
      </c>
      <c r="AH43" s="53">
        <f>+AE43*'1. Standard_Cost'!$B$28</f>
        <v>0</v>
      </c>
      <c r="AI43" s="53">
        <f>+AF43*'1. Standard_Cost'!$C$28</f>
        <v>0</v>
      </c>
      <c r="AJ43" s="53">
        <f>+AG43*'1. Standard_Cost'!$D$28</f>
        <v>0</v>
      </c>
      <c r="AK43" s="58"/>
      <c r="AL43" s="58"/>
      <c r="AM43" s="55">
        <f>SUM(AH43,AI43,AJ43,AK43,AL43)</f>
        <v>0</v>
      </c>
      <c r="AN43" s="58"/>
      <c r="AO43" s="58"/>
      <c r="AQ43" s="55">
        <f>SUM((SUMIF(H43,"T",I43)),R43,V43,Y43,Z43,AM43,AN43)</f>
        <v>0</v>
      </c>
      <c r="AR43" s="55">
        <f>SUMIF(H43,"P",I43)</f>
        <v>0</v>
      </c>
      <c r="AS43" s="55">
        <f>+AC43</f>
        <v>0</v>
      </c>
      <c r="AT43" s="55">
        <f t="shared" ref="AT43:AT45" si="380">SUM(AQ43,AR43,AS43)</f>
        <v>0</v>
      </c>
      <c r="AU43" s="59"/>
      <c r="AV43" s="59">
        <v>0</v>
      </c>
      <c r="AW43" s="60">
        <f>+AU43+AV43-AT43</f>
        <v>0</v>
      </c>
      <c r="AX43" s="19">
        <f t="shared" si="325"/>
        <v>0</v>
      </c>
      <c r="AY43" s="51"/>
      <c r="AZ43" s="52"/>
      <c r="BA43" s="52"/>
      <c r="BB43" s="52"/>
      <c r="BC43" s="61" t="str">
        <f>IF(AY43&lt;&gt;0,((VLOOKUP(AY43,'1. Standard_Cost'!$B$4:$D$8,2)+VLOOKUP(AY43,'1. Standard_Cost'!$B$4:$D$8,3))*AZ43*BA43),"0")</f>
        <v>0</v>
      </c>
      <c r="BD43" s="54"/>
      <c r="BE43" s="54"/>
      <c r="BF43" s="54"/>
      <c r="BG43" s="54"/>
      <c r="BH43" s="62">
        <f>+BD43*BF43*'1. Standard_Cost'!$B$16</f>
        <v>0</v>
      </c>
      <c r="BI43" s="62">
        <f>+BD43*BE43*BF43*'1. Standard_Cost'!$C$16</f>
        <v>0</v>
      </c>
      <c r="BJ43" s="62">
        <f>+BD43*BF43*BG43*'1. Standard_Cost'!$D$16</f>
        <v>0</v>
      </c>
      <c r="BK43" s="62">
        <f>+BD43*BE43*'1. Standard_Cost'!$E$16</f>
        <v>0</v>
      </c>
      <c r="BL43" s="62">
        <f t="shared" ref="BL43:BL45" si="381">SUM(BH43,BI43,BJ43,BK43)</f>
        <v>0</v>
      </c>
      <c r="BM43" s="54"/>
      <c r="BN43" s="54"/>
      <c r="BO43" s="54"/>
      <c r="BP43" s="62">
        <f>+BM43*((BO43*'1. Standard_Cost'!$B$20)+(BN43*BO43*'1. Standard_Cost'!$C$20))</f>
        <v>0</v>
      </c>
      <c r="BQ43" s="54"/>
      <c r="BR43" s="54"/>
      <c r="BS43" s="62">
        <f>+BQ43*'1. Standard_Cost'!$B$24+BR43*'1. Standard_Cost'!$C$24</f>
        <v>0</v>
      </c>
      <c r="BT43" s="56"/>
      <c r="BU43" s="57"/>
      <c r="BV43" s="62">
        <f>+BC43*'1. Standard_Cost'!$B$32</f>
        <v>0</v>
      </c>
      <c r="BW43" s="62">
        <f t="shared" ref="BW43:BW45" si="382">SUM(BU43,BV43)</f>
        <v>0</v>
      </c>
      <c r="BX43" s="62">
        <f t="shared" ref="BX43:BX45" si="383">SUM(BL43,BP43,BS43,BT43,BW43)</f>
        <v>0</v>
      </c>
      <c r="BY43" s="54"/>
      <c r="BZ43" s="54">
        <v>0</v>
      </c>
      <c r="CA43" s="54">
        <v>0</v>
      </c>
      <c r="CB43" s="61">
        <f>+BY43*'1. Standard_Cost'!$B$28</f>
        <v>0</v>
      </c>
      <c r="CC43" s="61">
        <f>+BZ43*'1. Standard_Cost'!$C$28</f>
        <v>0</v>
      </c>
      <c r="CD43" s="61">
        <f>+CA43*'1. Standard_Cost'!$D$28</f>
        <v>0</v>
      </c>
      <c r="CE43" s="58"/>
      <c r="CF43" s="58"/>
      <c r="CG43" s="62">
        <f>SUM(CB43,CC43,CD43,CE43,CF43)</f>
        <v>0</v>
      </c>
      <c r="CH43" s="58">
        <v>5000</v>
      </c>
      <c r="CI43" s="58"/>
      <c r="CK43" s="62">
        <f>SUM((SUMIF(BB43,"T",BC43)),BL43,BP43,BS43,BT43,CG43,CH43)</f>
        <v>5000</v>
      </c>
      <c r="CL43" s="62">
        <f>SUMIF(BB43,"P",BC43)</f>
        <v>0</v>
      </c>
      <c r="CM43" s="62">
        <f>+BW43</f>
        <v>0</v>
      </c>
      <c r="CN43" s="62">
        <f t="shared" ref="CN43:CN45" si="384">SUM(CK43,CL43,CM43)</f>
        <v>5000</v>
      </c>
      <c r="CO43" s="59"/>
      <c r="CP43" s="59">
        <v>0</v>
      </c>
      <c r="CQ43" s="63">
        <f>+CO43+CP43-CN43</f>
        <v>-5000</v>
      </c>
      <c r="CR43" s="19">
        <f t="shared" si="326"/>
        <v>0</v>
      </c>
      <c r="CS43" s="51"/>
      <c r="CT43" s="52"/>
      <c r="CU43" s="52"/>
      <c r="CV43" s="52"/>
      <c r="CW43" s="64" t="str">
        <f>IF(CS43&lt;&gt;0,((VLOOKUP(CS43,'1. Standard_Cost'!$B$4:$D$8,2)+VLOOKUP(CS43,'1. Standard_Cost'!$B$4:$D$8,3))*CT43*CU43),"0")</f>
        <v>0</v>
      </c>
      <c r="CX43" s="54"/>
      <c r="CY43" s="54"/>
      <c r="CZ43" s="54"/>
      <c r="DA43" s="54"/>
      <c r="DB43" s="65">
        <f>+CX43*CZ43*'1. Standard_Cost'!$B$16</f>
        <v>0</v>
      </c>
      <c r="DC43" s="65">
        <f>+CX43*CY43*CZ43*'1. Standard_Cost'!$C$16</f>
        <v>0</v>
      </c>
      <c r="DD43" s="65">
        <f>+CX43*CZ43*DA43*'1. Standard_Cost'!$D$16</f>
        <v>0</v>
      </c>
      <c r="DE43" s="65">
        <f>+CX43*CY43*'1. Standard_Cost'!$E$16</f>
        <v>0</v>
      </c>
      <c r="DF43" s="65">
        <f t="shared" ref="DF43:DF45" si="385">SUM(DB43,DC43,DD43,DE43)</f>
        <v>0</v>
      </c>
      <c r="DG43" s="54"/>
      <c r="DH43" s="54"/>
      <c r="DI43" s="54"/>
      <c r="DJ43" s="65">
        <f>+DG43*((DI43*'1. Standard_Cost'!$B$20)+(DH43*DI43*'1. Standard_Cost'!$C$20))</f>
        <v>0</v>
      </c>
      <c r="DK43" s="54"/>
      <c r="DL43" s="54"/>
      <c r="DM43" s="65">
        <f>+DK43*'1. Standard_Cost'!$B$24+DL43*'1. Standard_Cost'!$C$24</f>
        <v>0</v>
      </c>
      <c r="DN43" s="56"/>
      <c r="DO43" s="57"/>
      <c r="DP43" s="65">
        <f>+CW43*'1. Standard_Cost'!$B$32</f>
        <v>0</v>
      </c>
      <c r="DQ43" s="65">
        <f t="shared" ref="DQ43:DQ45" si="386">SUM(DO43,DP43)</f>
        <v>0</v>
      </c>
      <c r="DR43" s="65">
        <f t="shared" ref="DR43:DR45" si="387">SUM(DF43,DJ43,DM43,DN43,DQ43)</f>
        <v>0</v>
      </c>
      <c r="DS43" s="54"/>
      <c r="DT43" s="54">
        <v>0</v>
      </c>
      <c r="DU43" s="54">
        <v>0</v>
      </c>
      <c r="DV43" s="64">
        <f>+DS43*'1. Standard_Cost'!$B$28</f>
        <v>0</v>
      </c>
      <c r="DW43" s="64">
        <f>+DT43*'1. Standard_Cost'!$C$28</f>
        <v>0</v>
      </c>
      <c r="DX43" s="64">
        <f>+DU43*'1. Standard_Cost'!$D$28</f>
        <v>0</v>
      </c>
      <c r="DY43" s="58"/>
      <c r="DZ43" s="58"/>
      <c r="EA43" s="65">
        <f>SUM(DV43,DW43,DX43,DY43,DZ43)</f>
        <v>0</v>
      </c>
      <c r="EB43" s="58"/>
      <c r="EC43" s="58"/>
      <c r="EE43" s="65">
        <f>SUM((SUMIF(CV43,"T",CW43)),DF43,DJ43,DM43,DN43,EA43,EB43)</f>
        <v>0</v>
      </c>
      <c r="EF43" s="65">
        <f>SUMIF(CV43,"P",CW43)</f>
        <v>0</v>
      </c>
      <c r="EG43" s="65">
        <f t="shared" ref="EG43:EG45" si="388">+DQ43</f>
        <v>0</v>
      </c>
      <c r="EH43" s="65">
        <f t="shared" ref="EH43:EH45" si="389">SUM(EE43,EF43,EG43)</f>
        <v>0</v>
      </c>
      <c r="EI43" s="59"/>
      <c r="EJ43" s="59">
        <v>0</v>
      </c>
      <c r="EK43" s="63">
        <f>+EI43+EJ43-EH43</f>
        <v>0</v>
      </c>
      <c r="EL43" s="19">
        <f t="shared" si="327"/>
        <v>0</v>
      </c>
      <c r="EM43" s="66">
        <f>SUM(I43,BC43,CW43)</f>
        <v>0</v>
      </c>
      <c r="EN43" s="66">
        <f t="shared" si="374"/>
        <v>0</v>
      </c>
      <c r="EO43" s="66">
        <f t="shared" si="374"/>
        <v>0</v>
      </c>
      <c r="EP43" s="66">
        <f t="shared" si="374"/>
        <v>0</v>
      </c>
      <c r="EQ43" s="66">
        <f t="shared" si="374"/>
        <v>0</v>
      </c>
      <c r="ER43" s="66">
        <f t="shared" si="374"/>
        <v>0</v>
      </c>
      <c r="ES43" s="66">
        <f>SUM(V43,BP43,DJ43)</f>
        <v>0</v>
      </c>
      <c r="ET43" s="66">
        <f t="shared" si="375"/>
        <v>0</v>
      </c>
      <c r="EU43" s="66">
        <f t="shared" si="375"/>
        <v>0</v>
      </c>
      <c r="EV43" s="66">
        <f t="shared" si="375"/>
        <v>0</v>
      </c>
      <c r="EW43" s="66">
        <f t="shared" si="375"/>
        <v>0</v>
      </c>
      <c r="EX43" s="66">
        <f>SUM(AG43,CA43,DU43)</f>
        <v>0</v>
      </c>
      <c r="EY43" s="66">
        <f>SUM(AD43,BX43,DR43)</f>
        <v>0</v>
      </c>
      <c r="EZ43" s="66">
        <f t="shared" si="376"/>
        <v>0</v>
      </c>
      <c r="FA43" s="66">
        <f t="shared" si="376"/>
        <v>0</v>
      </c>
      <c r="FB43" s="66">
        <f t="shared" si="376"/>
        <v>0</v>
      </c>
      <c r="FC43" s="66">
        <f t="shared" si="376"/>
        <v>0</v>
      </c>
      <c r="FD43" s="66">
        <f t="shared" si="376"/>
        <v>0</v>
      </c>
      <c r="FE43" s="66">
        <f t="shared" si="376"/>
        <v>0</v>
      </c>
      <c r="FF43" s="66">
        <f t="shared" si="376"/>
        <v>5000</v>
      </c>
      <c r="FG43" s="67"/>
      <c r="FH43" s="66">
        <f t="shared" si="377"/>
        <v>5000</v>
      </c>
      <c r="FI43" s="66">
        <f t="shared" si="377"/>
        <v>0</v>
      </c>
      <c r="FJ43" s="66">
        <f t="shared" si="377"/>
        <v>0</v>
      </c>
      <c r="FK43" s="66">
        <f t="shared" si="377"/>
        <v>5000</v>
      </c>
      <c r="FL43" s="66">
        <f t="shared" si="377"/>
        <v>0</v>
      </c>
      <c r="FM43" s="66">
        <f t="shared" si="377"/>
        <v>0</v>
      </c>
      <c r="FN43" s="267">
        <f t="shared" si="377"/>
        <v>-5000</v>
      </c>
      <c r="FO43" s="19">
        <f t="shared" si="332"/>
        <v>0</v>
      </c>
      <c r="FP43" s="68">
        <f t="shared" si="21"/>
        <v>0</v>
      </c>
    </row>
    <row r="44" spans="2:172" ht="13.8" customHeight="1" outlineLevel="2" x14ac:dyDescent="0.3">
      <c r="B44" s="295"/>
      <c r="C44" s="297"/>
      <c r="D44" s="69" t="s">
        <v>95</v>
      </c>
      <c r="E44" s="51"/>
      <c r="F44" s="52"/>
      <c r="G44" s="52"/>
      <c r="H44" s="52"/>
      <c r="I44" s="53" t="str">
        <f>IF(E44&lt;&gt;0,((VLOOKUP(E44,'1. Standard_Cost'!$B$4:$D$8,2)+VLOOKUP(E44,'1. Standard_Cost'!$B$4:$D$8,3))*F44*G44),"0")</f>
        <v>0</v>
      </c>
      <c r="J44" s="54"/>
      <c r="K44" s="54"/>
      <c r="L44" s="54"/>
      <c r="M44" s="54"/>
      <c r="N44" s="55">
        <f>+J44*L44*'1. Standard_Cost'!$B$16</f>
        <v>0</v>
      </c>
      <c r="O44" s="55">
        <f>+J44*K44*L44*'1. Standard_Cost'!$C$16</f>
        <v>0</v>
      </c>
      <c r="P44" s="55">
        <f>+J44*L44*M44*'1. Standard_Cost'!$D$16</f>
        <v>0</v>
      </c>
      <c r="Q44" s="55">
        <f>+J44*K44*'1. Standard_Cost'!$E$16</f>
        <v>0</v>
      </c>
      <c r="R44" s="55">
        <f t="shared" si="373"/>
        <v>0</v>
      </c>
      <c r="S44" s="54"/>
      <c r="T44" s="54"/>
      <c r="U44" s="54"/>
      <c r="V44" s="55">
        <f>+S44*((U44*'1. Standard_Cost'!$B$20)+(T44*U44*'1. Standard_Cost'!$C$20))</f>
        <v>0</v>
      </c>
      <c r="W44" s="54"/>
      <c r="X44" s="54"/>
      <c r="Y44" s="55">
        <f>+W44*'1. Standard_Cost'!$B$24+X44*'1. Standard_Cost'!$C$24</f>
        <v>0</v>
      </c>
      <c r="Z44" s="56"/>
      <c r="AA44" s="57"/>
      <c r="AB44" s="55">
        <f>+I44*'1. Standard_Cost'!$B$32</f>
        <v>0</v>
      </c>
      <c r="AC44" s="55">
        <f t="shared" si="378"/>
        <v>0</v>
      </c>
      <c r="AD44" s="55">
        <f t="shared" si="379"/>
        <v>0</v>
      </c>
      <c r="AE44" s="54"/>
      <c r="AF44" s="54"/>
      <c r="AG44" s="54"/>
      <c r="AH44" s="53">
        <f>+AE44*'1. Standard_Cost'!$B$28</f>
        <v>0</v>
      </c>
      <c r="AI44" s="53">
        <f>+AF44*'1. Standard_Cost'!$C$28</f>
        <v>0</v>
      </c>
      <c r="AJ44" s="53">
        <f>+AG44*'1. Standard_Cost'!$D$28</f>
        <v>0</v>
      </c>
      <c r="AK44" s="58"/>
      <c r="AL44" s="58"/>
      <c r="AM44" s="55">
        <f>SUM(AH44,AI44,AJ44,AK44,AL44)</f>
        <v>0</v>
      </c>
      <c r="AN44" s="58"/>
      <c r="AO44" s="58"/>
      <c r="AQ44" s="55">
        <f>SUM((SUMIF(H44,"T",I44)),R44,V44,Y44,Z44,AM44,AN44)</f>
        <v>0</v>
      </c>
      <c r="AR44" s="55">
        <f>SUMIF(H44,"P",I44)</f>
        <v>0</v>
      </c>
      <c r="AS44" s="55">
        <f>+AC44</f>
        <v>0</v>
      </c>
      <c r="AT44" s="55">
        <f t="shared" si="380"/>
        <v>0</v>
      </c>
      <c r="AU44" s="59"/>
      <c r="AV44" s="59"/>
      <c r="AW44" s="60">
        <f>+AU44+AV44-AT44</f>
        <v>0</v>
      </c>
      <c r="AX44" s="19">
        <f t="shared" si="325"/>
        <v>0</v>
      </c>
      <c r="AY44" s="51"/>
      <c r="AZ44" s="52"/>
      <c r="BA44" s="52"/>
      <c r="BB44" s="52"/>
      <c r="BC44" s="61" t="str">
        <f>IF(AY44&lt;&gt;0,((VLOOKUP(AY44,'1. Standard_Cost'!$B$4:$D$8,2)+VLOOKUP(AY44,'1. Standard_Cost'!$B$4:$D$8,3))*AZ44*BA44),"0")</f>
        <v>0</v>
      </c>
      <c r="BD44" s="54"/>
      <c r="BE44" s="54"/>
      <c r="BF44" s="54"/>
      <c r="BG44" s="54"/>
      <c r="BH44" s="62">
        <f>+BD44*BF44*'1. Standard_Cost'!$B$16</f>
        <v>0</v>
      </c>
      <c r="BI44" s="62">
        <f>+BD44*BE44*BF44*'1. Standard_Cost'!$C$16</f>
        <v>0</v>
      </c>
      <c r="BJ44" s="62">
        <f>+BD44*BF44*BG44*'1. Standard_Cost'!$D$16</f>
        <v>0</v>
      </c>
      <c r="BK44" s="62">
        <f>+BD44*BE44*'1. Standard_Cost'!$E$16</f>
        <v>0</v>
      </c>
      <c r="BL44" s="62">
        <f t="shared" si="381"/>
        <v>0</v>
      </c>
      <c r="BM44" s="54"/>
      <c r="BN44" s="54"/>
      <c r="BO44" s="54"/>
      <c r="BP44" s="62">
        <f>+BM44*((BO44*'1. Standard_Cost'!$B$20)+(BN44*BO44*'1. Standard_Cost'!$C$20))</f>
        <v>0</v>
      </c>
      <c r="BQ44" s="54"/>
      <c r="BR44" s="54"/>
      <c r="BS44" s="62">
        <f>+BQ44*'1. Standard_Cost'!$B$24+BR44*'1. Standard_Cost'!$C$24</f>
        <v>0</v>
      </c>
      <c r="BT44" s="56"/>
      <c r="BU44" s="57"/>
      <c r="BV44" s="62">
        <f>+BC44*'1. Standard_Cost'!$B$32</f>
        <v>0</v>
      </c>
      <c r="BW44" s="62">
        <f t="shared" si="382"/>
        <v>0</v>
      </c>
      <c r="BX44" s="62">
        <f t="shared" si="383"/>
        <v>0</v>
      </c>
      <c r="BY44" s="54"/>
      <c r="BZ44" s="54"/>
      <c r="CA44" s="54"/>
      <c r="CB44" s="61">
        <f>+BY44*'1. Standard_Cost'!$B$28</f>
        <v>0</v>
      </c>
      <c r="CC44" s="61">
        <f>+BZ44*'1. Standard_Cost'!$C$28</f>
        <v>0</v>
      </c>
      <c r="CD44" s="61">
        <f>+CA44*'1. Standard_Cost'!$D$28</f>
        <v>0</v>
      </c>
      <c r="CE44" s="58"/>
      <c r="CF44" s="58"/>
      <c r="CG44" s="62">
        <f>SUM(CB44,CC44,CD44,CE44,CF44)</f>
        <v>0</v>
      </c>
      <c r="CH44" s="58">
        <v>5000</v>
      </c>
      <c r="CI44" s="58"/>
      <c r="CK44" s="62">
        <f>SUM((SUMIF(BB44,"T",BC44)),BL44,BP44,BS44,BT44,CG44,CH44)</f>
        <v>5000</v>
      </c>
      <c r="CL44" s="62">
        <f>SUMIF(BB44,"P",BC44)</f>
        <v>0</v>
      </c>
      <c r="CM44" s="62">
        <f>+BW44</f>
        <v>0</v>
      </c>
      <c r="CN44" s="62">
        <f t="shared" si="384"/>
        <v>5000</v>
      </c>
      <c r="CO44" s="59"/>
      <c r="CP44" s="59"/>
      <c r="CQ44" s="63">
        <f>+CO44+CP44-CN44</f>
        <v>-5000</v>
      </c>
      <c r="CR44" s="19">
        <f t="shared" si="326"/>
        <v>0</v>
      </c>
      <c r="CS44" s="51"/>
      <c r="CT44" s="52"/>
      <c r="CU44" s="52"/>
      <c r="CV44" s="52"/>
      <c r="CW44" s="64" t="str">
        <f>IF(CS44&lt;&gt;0,((VLOOKUP(CS44,'1. Standard_Cost'!$B$4:$D$8,2)+VLOOKUP(CS44,'1. Standard_Cost'!$B$4:$D$8,3))*CT44*CU44),"0")</f>
        <v>0</v>
      </c>
      <c r="CX44" s="54">
        <v>1</v>
      </c>
      <c r="CY44" s="54">
        <v>3</v>
      </c>
      <c r="CZ44" s="54">
        <v>15</v>
      </c>
      <c r="DA44" s="54">
        <v>2</v>
      </c>
      <c r="DB44" s="65">
        <f>+CX44*CZ44*'1. Standard_Cost'!$B$16</f>
        <v>225</v>
      </c>
      <c r="DC44" s="65">
        <f>+CX44*CY44*CZ44*'1. Standard_Cost'!$C$16</f>
        <v>1125</v>
      </c>
      <c r="DD44" s="65">
        <f>+CX44*CZ44*DA44*'1. Standard_Cost'!$D$16</f>
        <v>1800</v>
      </c>
      <c r="DE44" s="65">
        <f>+CX44*CY44*'1. Standard_Cost'!$E$16</f>
        <v>150</v>
      </c>
      <c r="DF44" s="65">
        <f t="shared" si="385"/>
        <v>3300</v>
      </c>
      <c r="DG44" s="54"/>
      <c r="DH44" s="54"/>
      <c r="DI44" s="54"/>
      <c r="DJ44" s="65">
        <f>+DG44*((DI44*'1. Standard_Cost'!$B$20)+(DH44*DI44*'1. Standard_Cost'!$C$20))</f>
        <v>0</v>
      </c>
      <c r="DK44" s="54"/>
      <c r="DL44" s="54"/>
      <c r="DM44" s="65">
        <f>+DK44*'1. Standard_Cost'!$B$24+DL44*'1. Standard_Cost'!$C$24</f>
        <v>0</v>
      </c>
      <c r="DN44" s="56"/>
      <c r="DO44" s="57"/>
      <c r="DP44" s="65">
        <f>+CW44*'1. Standard_Cost'!$B$32</f>
        <v>0</v>
      </c>
      <c r="DQ44" s="65">
        <f t="shared" si="386"/>
        <v>0</v>
      </c>
      <c r="DR44" s="65">
        <f t="shared" si="387"/>
        <v>3300</v>
      </c>
      <c r="DS44" s="54"/>
      <c r="DT44" s="54"/>
      <c r="DU44" s="54"/>
      <c r="DV44" s="64">
        <f>+DS44*'1. Standard_Cost'!$B$28</f>
        <v>0</v>
      </c>
      <c r="DW44" s="64">
        <f>+DT44*'1. Standard_Cost'!$C$28</f>
        <v>0</v>
      </c>
      <c r="DX44" s="64">
        <f>+DU44*'1. Standard_Cost'!$D$28</f>
        <v>0</v>
      </c>
      <c r="DY44" s="58"/>
      <c r="DZ44" s="58"/>
      <c r="EA44" s="65">
        <f>SUM(DV44,DW44,DX44,DY44,DZ44)</f>
        <v>0</v>
      </c>
      <c r="EB44" s="58"/>
      <c r="EC44" s="58"/>
      <c r="EE44" s="65">
        <f>SUM((SUMIF(CV44,"T",CW44)),DF44,DJ44,DM44,DN44,EA44,EB44)</f>
        <v>3300</v>
      </c>
      <c r="EF44" s="65">
        <f>SUMIF(CV44,"P",CW44)</f>
        <v>0</v>
      </c>
      <c r="EG44" s="65">
        <f t="shared" si="388"/>
        <v>0</v>
      </c>
      <c r="EH44" s="65">
        <f t="shared" si="389"/>
        <v>3300</v>
      </c>
      <c r="EI44" s="59"/>
      <c r="EJ44" s="59"/>
      <c r="EK44" s="63">
        <f>+EI44+EJ44-EH44</f>
        <v>-3300</v>
      </c>
      <c r="EL44" s="19">
        <f t="shared" si="327"/>
        <v>0</v>
      </c>
      <c r="EM44" s="66">
        <f>SUM(I44,BC44,CW44)</f>
        <v>0</v>
      </c>
      <c r="EN44" s="66">
        <f t="shared" si="374"/>
        <v>225</v>
      </c>
      <c r="EO44" s="66">
        <f t="shared" si="374"/>
        <v>1125</v>
      </c>
      <c r="EP44" s="66">
        <f t="shared" si="374"/>
        <v>1800</v>
      </c>
      <c r="EQ44" s="66">
        <f t="shared" si="374"/>
        <v>150</v>
      </c>
      <c r="ER44" s="66">
        <f t="shared" si="374"/>
        <v>3300</v>
      </c>
      <c r="ES44" s="66">
        <f>SUM(V44,BP44,DJ44)</f>
        <v>0</v>
      </c>
      <c r="ET44" s="66">
        <f t="shared" si="375"/>
        <v>0</v>
      </c>
      <c r="EU44" s="66">
        <f t="shared" si="375"/>
        <v>0</v>
      </c>
      <c r="EV44" s="66">
        <f t="shared" si="375"/>
        <v>0</v>
      </c>
      <c r="EW44" s="66">
        <f t="shared" si="375"/>
        <v>0</v>
      </c>
      <c r="EX44" s="66">
        <f>SUM(AG44,CA44,DU44)</f>
        <v>0</v>
      </c>
      <c r="EY44" s="66">
        <f>SUM(AD44,BX44,DR44)</f>
        <v>3300</v>
      </c>
      <c r="EZ44" s="66">
        <f t="shared" si="376"/>
        <v>0</v>
      </c>
      <c r="FA44" s="66">
        <f t="shared" si="376"/>
        <v>0</v>
      </c>
      <c r="FB44" s="66">
        <f t="shared" si="376"/>
        <v>0</v>
      </c>
      <c r="FC44" s="66">
        <f t="shared" si="376"/>
        <v>0</v>
      </c>
      <c r="FD44" s="66">
        <f t="shared" si="376"/>
        <v>0</v>
      </c>
      <c r="FE44" s="66">
        <f t="shared" si="376"/>
        <v>0</v>
      </c>
      <c r="FF44" s="66">
        <f t="shared" si="376"/>
        <v>5000</v>
      </c>
      <c r="FG44" s="67"/>
      <c r="FH44" s="66">
        <f t="shared" si="377"/>
        <v>8300</v>
      </c>
      <c r="FI44" s="66">
        <f t="shared" si="377"/>
        <v>0</v>
      </c>
      <c r="FJ44" s="66">
        <f t="shared" si="377"/>
        <v>0</v>
      </c>
      <c r="FK44" s="66">
        <f t="shared" si="377"/>
        <v>8300</v>
      </c>
      <c r="FL44" s="66">
        <f t="shared" si="377"/>
        <v>0</v>
      </c>
      <c r="FM44" s="66">
        <f t="shared" si="377"/>
        <v>0</v>
      </c>
      <c r="FN44" s="267">
        <f t="shared" si="377"/>
        <v>-8300</v>
      </c>
      <c r="FO44" s="19">
        <f t="shared" si="332"/>
        <v>0</v>
      </c>
      <c r="FP44" s="68">
        <f t="shared" si="21"/>
        <v>0</v>
      </c>
    </row>
    <row r="45" spans="2:172" ht="13.8" customHeight="1" outlineLevel="2" x14ac:dyDescent="0.3">
      <c r="B45" s="295"/>
      <c r="C45" s="297"/>
      <c r="D45" s="70" t="s">
        <v>50</v>
      </c>
      <c r="E45" s="51"/>
      <c r="F45" s="52"/>
      <c r="G45" s="52"/>
      <c r="H45" s="52"/>
      <c r="I45" s="53" t="str">
        <f>IF(E45&lt;&gt;0,((VLOOKUP(E45,'1. Standard_Cost'!$B$4:$D$8,2)+VLOOKUP(E45,'1. Standard_Cost'!$B$4:$D$8,3))*F45*G45),"0")</f>
        <v>0</v>
      </c>
      <c r="J45" s="54"/>
      <c r="K45" s="54"/>
      <c r="L45" s="54"/>
      <c r="M45" s="54"/>
      <c r="N45" s="55">
        <f>+J45*L45*'1. Standard_Cost'!$B$16</f>
        <v>0</v>
      </c>
      <c r="O45" s="55">
        <f>+J45*K45*L45*'1. Standard_Cost'!$C$16</f>
        <v>0</v>
      </c>
      <c r="P45" s="55">
        <f>+J45*L45*M45*'1. Standard_Cost'!$D$16</f>
        <v>0</v>
      </c>
      <c r="Q45" s="55">
        <f>+J45*K45*'1. Standard_Cost'!$E$16</f>
        <v>0</v>
      </c>
      <c r="R45" s="55">
        <f t="shared" si="373"/>
        <v>0</v>
      </c>
      <c r="S45" s="54"/>
      <c r="T45" s="54"/>
      <c r="U45" s="54"/>
      <c r="V45" s="55">
        <f>+S45*((U45*'1. Standard_Cost'!$B$20)+(T45*U45*'1. Standard_Cost'!$C$20))</f>
        <v>0</v>
      </c>
      <c r="W45" s="54"/>
      <c r="X45" s="54"/>
      <c r="Y45" s="55">
        <f>+W45*'1. Standard_Cost'!$B$24+X45*'1. Standard_Cost'!$C$24</f>
        <v>0</v>
      </c>
      <c r="Z45" s="56"/>
      <c r="AA45" s="57"/>
      <c r="AB45" s="55">
        <f>+I45*'1. Standard_Cost'!$B$32</f>
        <v>0</v>
      </c>
      <c r="AC45" s="55">
        <f t="shared" si="378"/>
        <v>0</v>
      </c>
      <c r="AD45" s="55">
        <f t="shared" si="379"/>
        <v>0</v>
      </c>
      <c r="AE45" s="54"/>
      <c r="AF45" s="54"/>
      <c r="AG45" s="54"/>
      <c r="AH45" s="53">
        <f>+AE45*'1. Standard_Cost'!$B$28</f>
        <v>0</v>
      </c>
      <c r="AI45" s="53">
        <f>+AF45*'1. Standard_Cost'!$C$28</f>
        <v>0</v>
      </c>
      <c r="AJ45" s="53">
        <f>+AG45*'1. Standard_Cost'!$D$28</f>
        <v>0</v>
      </c>
      <c r="AK45" s="58"/>
      <c r="AL45" s="58"/>
      <c r="AM45" s="55">
        <f>SUM(AH45,AI45,AJ45,AK45,AL45)</f>
        <v>0</v>
      </c>
      <c r="AN45" s="58"/>
      <c r="AO45" s="58"/>
      <c r="AQ45" s="55">
        <f>SUM((SUMIF(H45,"T",I45)),R45,V45,Y45,Z45,AM45,AN45)</f>
        <v>0</v>
      </c>
      <c r="AR45" s="55">
        <f>SUMIF(H45,"P",I45)</f>
        <v>0</v>
      </c>
      <c r="AS45" s="55">
        <f>+AC45</f>
        <v>0</v>
      </c>
      <c r="AT45" s="55">
        <f t="shared" si="380"/>
        <v>0</v>
      </c>
      <c r="AU45" s="59"/>
      <c r="AV45" s="59"/>
      <c r="AW45" s="60">
        <f>+AU45+AV45-AT45</f>
        <v>0</v>
      </c>
      <c r="AX45" s="19">
        <f t="shared" si="325"/>
        <v>0</v>
      </c>
      <c r="AY45" s="51"/>
      <c r="AZ45" s="52"/>
      <c r="BA45" s="52"/>
      <c r="BB45" s="52"/>
      <c r="BC45" s="61" t="str">
        <f>IF(AY45&lt;&gt;0,((VLOOKUP(AY45,'1. Standard_Cost'!$B$4:$D$8,2)+VLOOKUP(AY45,'1. Standard_Cost'!$B$4:$D$8,3))*AZ45*BA45),"0")</f>
        <v>0</v>
      </c>
      <c r="BD45" s="54"/>
      <c r="BE45" s="54"/>
      <c r="BF45" s="54"/>
      <c r="BG45" s="54"/>
      <c r="BH45" s="62">
        <f>+BD45*BF45*'1. Standard_Cost'!$B$16</f>
        <v>0</v>
      </c>
      <c r="BI45" s="62">
        <f>+BD45*BE45*BF45*'1. Standard_Cost'!$C$16</f>
        <v>0</v>
      </c>
      <c r="BJ45" s="62">
        <f>+BD45*BF45*BG45*'1. Standard_Cost'!$D$16</f>
        <v>0</v>
      </c>
      <c r="BK45" s="62">
        <f>+BD45*BE45*'1. Standard_Cost'!$E$16</f>
        <v>0</v>
      </c>
      <c r="BL45" s="62">
        <f t="shared" si="381"/>
        <v>0</v>
      </c>
      <c r="BM45" s="54"/>
      <c r="BN45" s="54"/>
      <c r="BO45" s="54"/>
      <c r="BP45" s="62">
        <f>+BM45*((BO45*'1. Standard_Cost'!$B$20)+(BN45*BO45*'1. Standard_Cost'!$C$20))</f>
        <v>0</v>
      </c>
      <c r="BQ45" s="54"/>
      <c r="BR45" s="54"/>
      <c r="BS45" s="62">
        <f>+BQ45*'1. Standard_Cost'!$B$24+BR45*'1. Standard_Cost'!$C$24</f>
        <v>0</v>
      </c>
      <c r="BT45" s="56"/>
      <c r="BU45" s="57"/>
      <c r="BV45" s="62">
        <f>+BC45*'1. Standard_Cost'!$B$32</f>
        <v>0</v>
      </c>
      <c r="BW45" s="62">
        <f t="shared" si="382"/>
        <v>0</v>
      </c>
      <c r="BX45" s="62">
        <f t="shared" si="383"/>
        <v>0</v>
      </c>
      <c r="BY45" s="54"/>
      <c r="BZ45" s="54"/>
      <c r="CA45" s="54"/>
      <c r="CB45" s="61">
        <f>+BY45*'1. Standard_Cost'!$B$28</f>
        <v>0</v>
      </c>
      <c r="CC45" s="61">
        <f>+BZ45*'1. Standard_Cost'!$C$28</f>
        <v>0</v>
      </c>
      <c r="CD45" s="61">
        <f>+CA45*'1. Standard_Cost'!$D$28</f>
        <v>0</v>
      </c>
      <c r="CE45" s="58"/>
      <c r="CF45" s="58"/>
      <c r="CG45" s="62">
        <f>SUM(CB45,CC45,CD45,CE45,CF45)</f>
        <v>0</v>
      </c>
      <c r="CH45" s="58"/>
      <c r="CI45" s="58"/>
      <c r="CK45" s="62">
        <f>SUM((SUMIF(BB45,"T",BC45)),BL45,BP45,BS45,BT45,CG45,CH45)</f>
        <v>0</v>
      </c>
      <c r="CL45" s="62">
        <f>SUMIF(BB45,"P",BC45)</f>
        <v>0</v>
      </c>
      <c r="CM45" s="62">
        <f>+BW45</f>
        <v>0</v>
      </c>
      <c r="CN45" s="62">
        <f t="shared" si="384"/>
        <v>0</v>
      </c>
      <c r="CO45" s="59"/>
      <c r="CP45" s="59"/>
      <c r="CQ45" s="63">
        <f>+CO45+CP45-CN45</f>
        <v>0</v>
      </c>
      <c r="CR45" s="19">
        <f t="shared" si="326"/>
        <v>0</v>
      </c>
      <c r="CS45" s="51"/>
      <c r="CT45" s="52"/>
      <c r="CU45" s="52"/>
      <c r="CV45" s="52"/>
      <c r="CW45" s="64" t="str">
        <f>IF(CS45&lt;&gt;0,((VLOOKUP(CS45,'1. Standard_Cost'!$B$4:$D$8,2)+VLOOKUP(CS45,'1. Standard_Cost'!$B$4:$D$8,3))*CT45*CU45),"0")</f>
        <v>0</v>
      </c>
      <c r="CX45" s="54"/>
      <c r="CY45" s="54"/>
      <c r="CZ45" s="54"/>
      <c r="DA45" s="54"/>
      <c r="DB45" s="65">
        <f>+CX45*CZ45*'1. Standard_Cost'!$B$16</f>
        <v>0</v>
      </c>
      <c r="DC45" s="65">
        <f>+CX45*CY45*CZ45*'1. Standard_Cost'!$C$16</f>
        <v>0</v>
      </c>
      <c r="DD45" s="65">
        <f>+CX45*CZ45*DA45*'1. Standard_Cost'!$D$16</f>
        <v>0</v>
      </c>
      <c r="DE45" s="65">
        <f>+CX45*CY45*'1. Standard_Cost'!$E$16</f>
        <v>0</v>
      </c>
      <c r="DF45" s="65">
        <f t="shared" si="385"/>
        <v>0</v>
      </c>
      <c r="DG45" s="54"/>
      <c r="DH45" s="54"/>
      <c r="DI45" s="54"/>
      <c r="DJ45" s="65">
        <f>+DG45*((DI45*'1. Standard_Cost'!$B$20)+(DH45*DI45*'1. Standard_Cost'!$C$20))</f>
        <v>0</v>
      </c>
      <c r="DK45" s="54"/>
      <c r="DL45" s="54"/>
      <c r="DM45" s="65">
        <f>+DK45*'1. Standard_Cost'!$B$24+DL45*'1. Standard_Cost'!$C$24</f>
        <v>0</v>
      </c>
      <c r="DN45" s="56"/>
      <c r="DO45" s="57"/>
      <c r="DP45" s="65">
        <f>+CW45*'1. Standard_Cost'!$B$32</f>
        <v>0</v>
      </c>
      <c r="DQ45" s="65">
        <f t="shared" si="386"/>
        <v>0</v>
      </c>
      <c r="DR45" s="65">
        <f t="shared" si="387"/>
        <v>0</v>
      </c>
      <c r="DS45" s="54"/>
      <c r="DT45" s="54"/>
      <c r="DU45" s="54"/>
      <c r="DV45" s="64">
        <f>+DS45*'1. Standard_Cost'!$B$28</f>
        <v>0</v>
      </c>
      <c r="DW45" s="64">
        <f>+DT45*'1. Standard_Cost'!$C$28</f>
        <v>0</v>
      </c>
      <c r="DX45" s="64">
        <f>+DU45*'1. Standard_Cost'!$D$28</f>
        <v>0</v>
      </c>
      <c r="DY45" s="58"/>
      <c r="DZ45" s="58"/>
      <c r="EA45" s="65">
        <f>SUM(DV45,DW45,DX45,DY45,DZ45)</f>
        <v>0</v>
      </c>
      <c r="EB45" s="58"/>
      <c r="EC45" s="58"/>
      <c r="EE45" s="65">
        <f>SUM((SUMIF(CV45,"T",CW45)),DF45,DJ45,DM45,DN45,EA45,EB45)</f>
        <v>0</v>
      </c>
      <c r="EF45" s="65">
        <f>SUMIF(CV45,"P",CW45)</f>
        <v>0</v>
      </c>
      <c r="EG45" s="65">
        <f t="shared" si="388"/>
        <v>0</v>
      </c>
      <c r="EH45" s="65">
        <f t="shared" si="389"/>
        <v>0</v>
      </c>
      <c r="EI45" s="59"/>
      <c r="EJ45" s="59"/>
      <c r="EK45" s="63">
        <f>+EI45+EJ45-EH45</f>
        <v>0</v>
      </c>
      <c r="EL45" s="19">
        <f t="shared" si="327"/>
        <v>0</v>
      </c>
      <c r="EM45" s="66">
        <f>SUM(I45,BC45,CW45)</f>
        <v>0</v>
      </c>
      <c r="EN45" s="66">
        <f t="shared" si="374"/>
        <v>0</v>
      </c>
      <c r="EO45" s="66">
        <f t="shared" si="374"/>
        <v>0</v>
      </c>
      <c r="EP45" s="66">
        <f t="shared" si="374"/>
        <v>0</v>
      </c>
      <c r="EQ45" s="66">
        <f t="shared" si="374"/>
        <v>0</v>
      </c>
      <c r="ER45" s="66">
        <f t="shared" si="374"/>
        <v>0</v>
      </c>
      <c r="ES45" s="66">
        <f>SUM(V45,BP45,DJ45)</f>
        <v>0</v>
      </c>
      <c r="ET45" s="66">
        <f t="shared" si="375"/>
        <v>0</v>
      </c>
      <c r="EU45" s="66">
        <f t="shared" si="375"/>
        <v>0</v>
      </c>
      <c r="EV45" s="66">
        <f t="shared" si="375"/>
        <v>0</v>
      </c>
      <c r="EW45" s="66">
        <f t="shared" si="375"/>
        <v>0</v>
      </c>
      <c r="EX45" s="66">
        <f>SUM(AG45,CA45,DU45)</f>
        <v>0</v>
      </c>
      <c r="EY45" s="66">
        <f>SUM(AD45,BX45,DR45)</f>
        <v>0</v>
      </c>
      <c r="EZ45" s="66">
        <f t="shared" si="376"/>
        <v>0</v>
      </c>
      <c r="FA45" s="66">
        <f t="shared" si="376"/>
        <v>0</v>
      </c>
      <c r="FB45" s="66">
        <f t="shared" si="376"/>
        <v>0</v>
      </c>
      <c r="FC45" s="66">
        <f t="shared" si="376"/>
        <v>0</v>
      </c>
      <c r="FD45" s="66">
        <f t="shared" si="376"/>
        <v>0</v>
      </c>
      <c r="FE45" s="66">
        <f t="shared" si="376"/>
        <v>0</v>
      </c>
      <c r="FF45" s="66">
        <f t="shared" si="376"/>
        <v>0</v>
      </c>
      <c r="FG45" s="67"/>
      <c r="FH45" s="66">
        <f t="shared" si="377"/>
        <v>0</v>
      </c>
      <c r="FI45" s="66">
        <f t="shared" si="377"/>
        <v>0</v>
      </c>
      <c r="FJ45" s="66">
        <f t="shared" si="377"/>
        <v>0</v>
      </c>
      <c r="FK45" s="66">
        <f t="shared" si="377"/>
        <v>0</v>
      </c>
      <c r="FL45" s="66">
        <f t="shared" si="377"/>
        <v>0</v>
      </c>
      <c r="FM45" s="66">
        <f t="shared" si="377"/>
        <v>0</v>
      </c>
      <c r="FN45" s="267">
        <f t="shared" si="377"/>
        <v>0</v>
      </c>
      <c r="FO45" s="19">
        <f t="shared" si="332"/>
        <v>0</v>
      </c>
      <c r="FP45" s="68">
        <f t="shared" si="21"/>
        <v>0</v>
      </c>
    </row>
    <row r="46" spans="2:172" outlineLevel="1" x14ac:dyDescent="0.3">
      <c r="B46" s="295"/>
      <c r="C46" s="297"/>
      <c r="D46" s="71" t="s">
        <v>86</v>
      </c>
      <c r="E46" s="72"/>
      <c r="F46" s="72"/>
      <c r="G46" s="72"/>
      <c r="H46" s="73"/>
      <c r="I46" s="74">
        <f>SUM(I42:I45)</f>
        <v>0</v>
      </c>
      <c r="J46" s="72"/>
      <c r="K46" s="72"/>
      <c r="L46" s="72"/>
      <c r="M46" s="72"/>
      <c r="N46" s="75">
        <f>SUM(N42:N45)</f>
        <v>0</v>
      </c>
      <c r="O46" s="75">
        <f>SUM(O42:O45)</f>
        <v>0</v>
      </c>
      <c r="P46" s="75">
        <f>SUM(P42:P45)</f>
        <v>0</v>
      </c>
      <c r="Q46" s="75">
        <f>SUM(Q42:Q45)</f>
        <v>0</v>
      </c>
      <c r="R46" s="74">
        <f>SUM(R42:R45)</f>
        <v>0</v>
      </c>
      <c r="S46" s="72"/>
      <c r="T46" s="72"/>
      <c r="U46" s="72"/>
      <c r="V46" s="74">
        <f>SUM(V42:V45)</f>
        <v>30000</v>
      </c>
      <c r="W46" s="72"/>
      <c r="X46" s="72"/>
      <c r="Y46" s="74">
        <f t="shared" ref="Y46" si="390">SUM(Y42:Y45)</f>
        <v>0</v>
      </c>
      <c r="Z46" s="74">
        <f t="shared" ref="Z46" si="391">SUM(Z42:Z45)</f>
        <v>0</v>
      </c>
      <c r="AA46" s="74">
        <f t="shared" ref="AA46" si="392">SUM(AA42:AA45)</f>
        <v>0</v>
      </c>
      <c r="AB46" s="74">
        <f t="shared" ref="AB46" si="393">SUM(AB42:AB45)</f>
        <v>0</v>
      </c>
      <c r="AC46" s="74">
        <f t="shared" ref="AC46" si="394">SUM(AC42:AC45)</f>
        <v>0</v>
      </c>
      <c r="AD46" s="74">
        <f t="shared" ref="AD46" si="395">SUM(AD42:AD45)</f>
        <v>30000</v>
      </c>
      <c r="AE46" s="72"/>
      <c r="AF46" s="72"/>
      <c r="AG46" s="72"/>
      <c r="AH46" s="72"/>
      <c r="AI46" s="72"/>
      <c r="AJ46" s="72"/>
      <c r="AK46" s="75">
        <f>SUM(AK42:AK45)</f>
        <v>0</v>
      </c>
      <c r="AL46" s="75">
        <f>SUM(AL42:AL45)</f>
        <v>0</v>
      </c>
      <c r="AM46" s="74">
        <f>SUM(AM42:AM45)</f>
        <v>0</v>
      </c>
      <c r="AN46" s="74">
        <f>SUM(AN42:AN45)</f>
        <v>0</v>
      </c>
      <c r="AO46" s="76"/>
      <c r="AP46" s="77"/>
      <c r="AQ46" s="74">
        <f t="shared" ref="AQ46:AW46" si="396">SUM(AQ42:AQ45)</f>
        <v>30000</v>
      </c>
      <c r="AR46" s="74">
        <f t="shared" si="396"/>
        <v>0</v>
      </c>
      <c r="AS46" s="74">
        <f t="shared" si="396"/>
        <v>0</v>
      </c>
      <c r="AT46" s="74">
        <f t="shared" si="396"/>
        <v>30000</v>
      </c>
      <c r="AU46" s="74">
        <f t="shared" si="396"/>
        <v>0</v>
      </c>
      <c r="AV46" s="74">
        <f t="shared" si="396"/>
        <v>0</v>
      </c>
      <c r="AW46" s="74">
        <f t="shared" si="396"/>
        <v>-30000</v>
      </c>
      <c r="AX46" s="19">
        <f t="shared" si="325"/>
        <v>0</v>
      </c>
      <c r="AY46" s="78"/>
      <c r="AZ46" s="79"/>
      <c r="BA46" s="79"/>
      <c r="BB46" s="80"/>
      <c r="BC46" s="81">
        <f>SUM(BC42:BC45)</f>
        <v>0</v>
      </c>
      <c r="BD46" s="79"/>
      <c r="BE46" s="79"/>
      <c r="BF46" s="79"/>
      <c r="BG46" s="79"/>
      <c r="BH46" s="82">
        <f>SUM(BH42:BH45)</f>
        <v>0</v>
      </c>
      <c r="BI46" s="82">
        <f>SUM(BI42:BI45)</f>
        <v>0</v>
      </c>
      <c r="BJ46" s="82">
        <f>SUM(BJ42:BJ45)</f>
        <v>0</v>
      </c>
      <c r="BK46" s="82">
        <f>SUM(BK42:BK45)</f>
        <v>0</v>
      </c>
      <c r="BL46" s="81">
        <f>SUM(BL42:BL45)</f>
        <v>0</v>
      </c>
      <c r="BM46" s="79"/>
      <c r="BN46" s="79"/>
      <c r="BO46" s="79"/>
      <c r="BP46" s="81">
        <f>SUM(BP42:BP45)</f>
        <v>0</v>
      </c>
      <c r="BQ46" s="79"/>
      <c r="BR46" s="79"/>
      <c r="BS46" s="81">
        <f t="shared" ref="BS46" si="397">SUM(BS42:BS45)</f>
        <v>0</v>
      </c>
      <c r="BT46" s="81">
        <f t="shared" ref="BT46" si="398">SUM(BT42:BT45)</f>
        <v>0</v>
      </c>
      <c r="BU46" s="81">
        <f t="shared" ref="BU46" si="399">SUM(BU42:BU45)</f>
        <v>0</v>
      </c>
      <c r="BV46" s="81">
        <f t="shared" ref="BV46" si="400">SUM(BV42:BV45)</f>
        <v>0</v>
      </c>
      <c r="BW46" s="81">
        <f t="shared" ref="BW46" si="401">SUM(BW42:BW45)</f>
        <v>0</v>
      </c>
      <c r="BX46" s="81">
        <f t="shared" ref="BX46" si="402">SUM(BX42:BX45)</f>
        <v>0</v>
      </c>
      <c r="BY46" s="79"/>
      <c r="BZ46" s="79"/>
      <c r="CA46" s="79"/>
      <c r="CB46" s="79"/>
      <c r="CC46" s="79"/>
      <c r="CD46" s="79"/>
      <c r="CE46" s="82">
        <f>SUM(CE42:CE45)</f>
        <v>0</v>
      </c>
      <c r="CF46" s="82">
        <f>SUM(CF42:CF45)</f>
        <v>0</v>
      </c>
      <c r="CG46" s="81">
        <f>SUM(CG42:CG45)</f>
        <v>0</v>
      </c>
      <c r="CH46" s="81">
        <f>SUM(CH42:CH45)</f>
        <v>15000</v>
      </c>
      <c r="CI46" s="83"/>
      <c r="CJ46" s="24"/>
      <c r="CK46" s="81">
        <f t="shared" ref="CK46:CQ46" si="403">SUM(CK42:CK45)</f>
        <v>15000</v>
      </c>
      <c r="CL46" s="81">
        <f t="shared" si="403"/>
        <v>0</v>
      </c>
      <c r="CM46" s="81">
        <f t="shared" si="403"/>
        <v>0</v>
      </c>
      <c r="CN46" s="81">
        <f t="shared" si="403"/>
        <v>15000</v>
      </c>
      <c r="CO46" s="81">
        <f t="shared" si="403"/>
        <v>0</v>
      </c>
      <c r="CP46" s="81">
        <f t="shared" si="403"/>
        <v>0</v>
      </c>
      <c r="CQ46" s="81">
        <f t="shared" si="403"/>
        <v>-15000</v>
      </c>
      <c r="CR46" s="19">
        <f t="shared" si="326"/>
        <v>0</v>
      </c>
      <c r="CS46" s="84"/>
      <c r="CT46" s="85"/>
      <c r="CU46" s="85"/>
      <c r="CV46" s="86"/>
      <c r="CW46" s="87">
        <f>SUM(CW42:CW45)</f>
        <v>0</v>
      </c>
      <c r="CX46" s="85"/>
      <c r="CY46" s="85"/>
      <c r="CZ46" s="85"/>
      <c r="DA46" s="85"/>
      <c r="DB46" s="88">
        <f>SUM(DB42:DB45)</f>
        <v>450</v>
      </c>
      <c r="DC46" s="88">
        <f>SUM(DC42:DC45)</f>
        <v>1875</v>
      </c>
      <c r="DD46" s="88">
        <f>SUM(DD42:DD45)</f>
        <v>2700</v>
      </c>
      <c r="DE46" s="88">
        <f>SUM(DE42:DE45)</f>
        <v>250</v>
      </c>
      <c r="DF46" s="87">
        <f>SUM(DF42:DF45)</f>
        <v>5275</v>
      </c>
      <c r="DG46" s="85"/>
      <c r="DH46" s="85"/>
      <c r="DI46" s="85"/>
      <c r="DJ46" s="87">
        <f>SUM(DJ42:DJ45)</f>
        <v>0</v>
      </c>
      <c r="DK46" s="85"/>
      <c r="DL46" s="85"/>
      <c r="DM46" s="87">
        <f t="shared" ref="DM46" si="404">SUM(DM42:DM45)</f>
        <v>0</v>
      </c>
      <c r="DN46" s="87">
        <f t="shared" ref="DN46" si="405">SUM(DN42:DN45)</f>
        <v>0</v>
      </c>
      <c r="DO46" s="87">
        <f t="shared" ref="DO46" si="406">SUM(DO42:DO45)</f>
        <v>0</v>
      </c>
      <c r="DP46" s="87">
        <f t="shared" ref="DP46" si="407">SUM(DP42:DP45)</f>
        <v>0</v>
      </c>
      <c r="DQ46" s="87">
        <f t="shared" ref="DQ46" si="408">SUM(DQ42:DQ45)</f>
        <v>0</v>
      </c>
      <c r="DR46" s="87">
        <f t="shared" ref="DR46" si="409">SUM(DR42:DR45)</f>
        <v>5275</v>
      </c>
      <c r="DS46" s="85"/>
      <c r="DT46" s="85"/>
      <c r="DU46" s="85"/>
      <c r="DV46" s="85"/>
      <c r="DW46" s="85"/>
      <c r="DX46" s="85"/>
      <c r="DY46" s="88">
        <f>SUM(DY42:DY45)</f>
        <v>0</v>
      </c>
      <c r="DZ46" s="88">
        <f>SUM(DZ42:DZ45)</f>
        <v>0</v>
      </c>
      <c r="EA46" s="87">
        <f>SUM(EA42:EA45)</f>
        <v>0</v>
      </c>
      <c r="EB46" s="87">
        <f>SUM(EB42:EB45)</f>
        <v>0</v>
      </c>
      <c r="EC46" s="89"/>
      <c r="ED46" s="24"/>
      <c r="EE46" s="87">
        <f t="shared" ref="EE46:EK46" si="410">SUM(EE42:EE45)</f>
        <v>5275</v>
      </c>
      <c r="EF46" s="87">
        <f t="shared" si="410"/>
        <v>0</v>
      </c>
      <c r="EG46" s="87">
        <f t="shared" si="410"/>
        <v>0</v>
      </c>
      <c r="EH46" s="87">
        <f t="shared" si="410"/>
        <v>5275</v>
      </c>
      <c r="EI46" s="87">
        <f t="shared" si="410"/>
        <v>0</v>
      </c>
      <c r="EJ46" s="87">
        <f t="shared" si="410"/>
        <v>0</v>
      </c>
      <c r="EK46" s="87">
        <f t="shared" si="410"/>
        <v>-5275</v>
      </c>
      <c r="EL46" s="19">
        <f t="shared" si="327"/>
        <v>0</v>
      </c>
      <c r="EM46" s="90">
        <f t="shared" ref="EM46:ES46" si="411">SUM(EM42:EM45)</f>
        <v>0</v>
      </c>
      <c r="EN46" s="91">
        <f t="shared" si="411"/>
        <v>450</v>
      </c>
      <c r="EO46" s="91">
        <f t="shared" si="411"/>
        <v>1875</v>
      </c>
      <c r="EP46" s="91">
        <f t="shared" si="411"/>
        <v>2700</v>
      </c>
      <c r="EQ46" s="91">
        <f t="shared" si="411"/>
        <v>250</v>
      </c>
      <c r="ER46" s="90">
        <f t="shared" si="411"/>
        <v>5275</v>
      </c>
      <c r="ES46" s="90">
        <f t="shared" si="411"/>
        <v>30000</v>
      </c>
      <c r="ET46" s="90">
        <f t="shared" ref="ET46" si="412">SUM(ET42:ET45)</f>
        <v>0</v>
      </c>
      <c r="EU46" s="90">
        <f t="shared" ref="EU46" si="413">SUM(EU42:EU45)</f>
        <v>0</v>
      </c>
      <c r="EV46" s="90">
        <f t="shared" ref="EV46" si="414">SUM(EV42:EV45)</f>
        <v>0</v>
      </c>
      <c r="EW46" s="90">
        <f t="shared" ref="EW46" si="415">SUM(EW42:EW45)</f>
        <v>0</v>
      </c>
      <c r="EX46" s="90">
        <f t="shared" ref="EX46" si="416">SUM(EX42:EX45)</f>
        <v>0</v>
      </c>
      <c r="EY46" s="90">
        <f t="shared" ref="EY46" si="417">SUM(EY42:EY45)</f>
        <v>35275</v>
      </c>
      <c r="EZ46" s="91"/>
      <c r="FA46" s="91"/>
      <c r="FB46" s="91">
        <f>SUM(FB42:FB45)</f>
        <v>0</v>
      </c>
      <c r="FC46" s="91">
        <f>SUM(FC42:FC45)</f>
        <v>0</v>
      </c>
      <c r="FD46" s="91">
        <f>SUM(FD42:FD45)</f>
        <v>0</v>
      </c>
      <c r="FE46" s="90">
        <f>SUM(FE42:FE45)</f>
        <v>0</v>
      </c>
      <c r="FF46" s="90">
        <f>SUM(FF42:FF45)</f>
        <v>15000</v>
      </c>
      <c r="FG46" s="92"/>
      <c r="FH46" s="90">
        <f t="shared" ref="FH46:FN46" si="418">SUM(FH42:FH45)</f>
        <v>50275</v>
      </c>
      <c r="FI46" s="90">
        <f t="shared" si="418"/>
        <v>0</v>
      </c>
      <c r="FJ46" s="90">
        <f t="shared" si="418"/>
        <v>0</v>
      </c>
      <c r="FK46" s="90">
        <f t="shared" si="418"/>
        <v>50275</v>
      </c>
      <c r="FL46" s="93">
        <f t="shared" si="418"/>
        <v>0</v>
      </c>
      <c r="FM46" s="93">
        <f t="shared" si="418"/>
        <v>0</v>
      </c>
      <c r="FN46" s="93">
        <f t="shared" si="418"/>
        <v>-50275</v>
      </c>
      <c r="FO46" s="19">
        <f t="shared" si="332"/>
        <v>0</v>
      </c>
      <c r="FP46" s="68">
        <f t="shared" si="21"/>
        <v>0</v>
      </c>
    </row>
    <row r="47" spans="2:172" ht="13.8" customHeight="1" outlineLevel="2" x14ac:dyDescent="0.3">
      <c r="B47" s="295"/>
      <c r="C47" s="297" t="s">
        <v>81</v>
      </c>
      <c r="D47" s="69" t="s">
        <v>96</v>
      </c>
      <c r="E47" s="51"/>
      <c r="F47" s="52"/>
      <c r="G47" s="52"/>
      <c r="H47" s="52"/>
      <c r="I47" s="53" t="str">
        <f>IF(E47&lt;&gt;0,((VLOOKUP(E47,'1. Standard_Cost'!$B$4:$D$8,2)+VLOOKUP(E47,'1. Standard_Cost'!$B$4:$D$8,3))*F47*G47),"0")</f>
        <v>0</v>
      </c>
      <c r="J47" s="54">
        <v>3</v>
      </c>
      <c r="K47" s="54">
        <v>2</v>
      </c>
      <c r="L47" s="54">
        <v>15</v>
      </c>
      <c r="M47" s="54">
        <v>3</v>
      </c>
      <c r="N47" s="55">
        <f>+J47*L47*'1. Standard_Cost'!$B$16</f>
        <v>675</v>
      </c>
      <c r="O47" s="55">
        <f>+J47*K47*L47*'1. Standard_Cost'!$C$16</f>
        <v>2250</v>
      </c>
      <c r="P47" s="55">
        <f>+J47*L47*M47*'1. Standard_Cost'!$D$16</f>
        <v>8100</v>
      </c>
      <c r="Q47" s="55">
        <f>+J47*K47*'1. Standard_Cost'!$E$16</f>
        <v>300</v>
      </c>
      <c r="R47" s="55">
        <f t="shared" ref="R47:R50" si="419">SUM(N47,O47,P47,Q47)</f>
        <v>11325</v>
      </c>
      <c r="S47" s="54"/>
      <c r="T47" s="54"/>
      <c r="U47" s="54"/>
      <c r="V47" s="55">
        <f>+S47*((U47*'1. Standard_Cost'!$B$20)+(T47*U47*'1. Standard_Cost'!$C$20))</f>
        <v>0</v>
      </c>
      <c r="W47" s="54"/>
      <c r="X47" s="54"/>
      <c r="Y47" s="55">
        <f>+W47*'1. Standard_Cost'!$B$24+X47*'1. Standard_Cost'!$C$24</f>
        <v>0</v>
      </c>
      <c r="Z47" s="56"/>
      <c r="AA47" s="57"/>
      <c r="AB47" s="55">
        <f>+I47*'1. Standard_Cost'!$B$32</f>
        <v>0</v>
      </c>
      <c r="AC47" s="55">
        <f>SUM(AA47,AB47)</f>
        <v>0</v>
      </c>
      <c r="AD47" s="55">
        <f>SUM(R47,V47,Y47,Z47,AC47)</f>
        <v>11325</v>
      </c>
      <c r="AE47" s="54"/>
      <c r="AF47" s="54"/>
      <c r="AG47" s="54"/>
      <c r="AH47" s="53">
        <f>+AE47*'1. Standard_Cost'!$B$28</f>
        <v>0</v>
      </c>
      <c r="AI47" s="53">
        <f>+AF47*'1. Standard_Cost'!$C$28</f>
        <v>0</v>
      </c>
      <c r="AJ47" s="53">
        <f>+AG47*'1. Standard_Cost'!$D$28</f>
        <v>0</v>
      </c>
      <c r="AK47" s="58"/>
      <c r="AL47" s="58"/>
      <c r="AM47" s="55">
        <f>SUM(AH47,AI47,AJ47,AK47,AL47)</f>
        <v>0</v>
      </c>
      <c r="AN47" s="58"/>
      <c r="AO47" s="58"/>
      <c r="AQ47" s="55">
        <f>SUM((SUMIF(H47,"T",I47)),R47,V47,Y47,Z47,AM47,AN47)</f>
        <v>11325</v>
      </c>
      <c r="AR47" s="55">
        <f>SUMIF(H47,"P",I47)</f>
        <v>0</v>
      </c>
      <c r="AS47" s="55">
        <f>+AC47</f>
        <v>0</v>
      </c>
      <c r="AT47" s="55">
        <f>SUM(AQ47,AR47,AS47)</f>
        <v>11325</v>
      </c>
      <c r="AU47" s="59"/>
      <c r="AV47" s="59"/>
      <c r="AW47" s="60">
        <f>+AU47+AV47-AT47</f>
        <v>-11325</v>
      </c>
      <c r="AX47" s="19">
        <f t="shared" si="325"/>
        <v>0</v>
      </c>
      <c r="AY47" s="51"/>
      <c r="AZ47" s="52"/>
      <c r="BA47" s="52"/>
      <c r="BB47" s="52"/>
      <c r="BC47" s="61" t="str">
        <f>IF(AY47&lt;&gt;0,((VLOOKUP(AY47,'1. Standard_Cost'!$B$4:$D$8,2)+VLOOKUP(AY47,'1. Standard_Cost'!$B$4:$D$8,3))*AZ47*BA47),"0")</f>
        <v>0</v>
      </c>
      <c r="BD47" s="54">
        <v>3</v>
      </c>
      <c r="BE47" s="54">
        <v>2</v>
      </c>
      <c r="BF47" s="54">
        <v>25</v>
      </c>
      <c r="BG47" s="54">
        <v>2</v>
      </c>
      <c r="BH47" s="62">
        <f>+BD47*BF47*'1. Standard_Cost'!$B$16</f>
        <v>1125</v>
      </c>
      <c r="BI47" s="62">
        <f>+BD47*BE47*BF47*'1. Standard_Cost'!$C$16</f>
        <v>3750</v>
      </c>
      <c r="BJ47" s="62">
        <f>+BD47*BF47*BG47*'1. Standard_Cost'!$D$16</f>
        <v>9000</v>
      </c>
      <c r="BK47" s="62">
        <f>+BD47*BE47*'1. Standard_Cost'!$E$16</f>
        <v>300</v>
      </c>
      <c r="BL47" s="62">
        <f>SUM(BH47,BI47,BJ47,BK47)</f>
        <v>14175</v>
      </c>
      <c r="BM47" s="54"/>
      <c r="BN47" s="54"/>
      <c r="BO47" s="54"/>
      <c r="BP47" s="62">
        <f>+BM47*((BO47*'1. Standard_Cost'!$B$20)+(BN47*BO47*'1. Standard_Cost'!$C$20))</f>
        <v>0</v>
      </c>
      <c r="BQ47" s="54"/>
      <c r="BR47" s="54"/>
      <c r="BS47" s="62">
        <f>+BQ47*'1. Standard_Cost'!$B$24+BR47*'1. Standard_Cost'!$C$24</f>
        <v>0</v>
      </c>
      <c r="BT47" s="56"/>
      <c r="BU47" s="57"/>
      <c r="BV47" s="62">
        <f>+BC47*'1. Standard_Cost'!$B$32</f>
        <v>0</v>
      </c>
      <c r="BW47" s="62">
        <f>SUM(BU47,BV47)</f>
        <v>0</v>
      </c>
      <c r="BX47" s="62">
        <f>SUM(BL47,BP47,BS47,BT47,BW47)</f>
        <v>14175</v>
      </c>
      <c r="BY47" s="54"/>
      <c r="BZ47" s="54"/>
      <c r="CA47" s="54"/>
      <c r="CB47" s="61">
        <f>+BY47*'1. Standard_Cost'!$B$28</f>
        <v>0</v>
      </c>
      <c r="CC47" s="61">
        <f>+BZ47*'1. Standard_Cost'!$C$28</f>
        <v>0</v>
      </c>
      <c r="CD47" s="61">
        <f>+CA47*'1. Standard_Cost'!$D$28</f>
        <v>0</v>
      </c>
      <c r="CE47" s="58"/>
      <c r="CF47" s="58"/>
      <c r="CG47" s="62">
        <f>SUM(CB47,CC47,CD47,CE47,CF47)</f>
        <v>0</v>
      </c>
      <c r="CH47" s="58">
        <v>5000</v>
      </c>
      <c r="CI47" s="58"/>
      <c r="CK47" s="62">
        <f>SUM((SUMIF(BB47,"T",BC47)),BL47,BP47,BS47,BT47,CG47,CH47)</f>
        <v>19175</v>
      </c>
      <c r="CL47" s="62">
        <f>SUMIF(BB47,"P",BC47)</f>
        <v>0</v>
      </c>
      <c r="CM47" s="62">
        <f>+BW47</f>
        <v>0</v>
      </c>
      <c r="CN47" s="62">
        <f>SUM(CK47,CL47,CM47)</f>
        <v>19175</v>
      </c>
      <c r="CO47" s="59"/>
      <c r="CP47" s="59"/>
      <c r="CQ47" s="63">
        <f>+CO47+CP47-CN47</f>
        <v>-19175</v>
      </c>
      <c r="CR47" s="19">
        <f t="shared" si="326"/>
        <v>0</v>
      </c>
      <c r="CS47" s="51"/>
      <c r="CT47" s="52"/>
      <c r="CU47" s="52"/>
      <c r="CV47" s="52"/>
      <c r="CW47" s="64" t="str">
        <f>IF(CS47&lt;&gt;0,((VLOOKUP(CS47,'1. Standard_Cost'!$B$4:$D$8,2)+VLOOKUP(CS47,'1. Standard_Cost'!$B$4:$D$8,3))*CT47*CU47),"0")</f>
        <v>0</v>
      </c>
      <c r="CX47" s="54"/>
      <c r="CY47" s="54"/>
      <c r="CZ47" s="54"/>
      <c r="DA47" s="54"/>
      <c r="DB47" s="65">
        <f>+CX47*CZ47*'1. Standard_Cost'!$B$16</f>
        <v>0</v>
      </c>
      <c r="DC47" s="65">
        <f>+CX47*CY47*CZ47*'1. Standard_Cost'!$C$16</f>
        <v>0</v>
      </c>
      <c r="DD47" s="65">
        <f>+CX47*CZ47*DA47*'1. Standard_Cost'!$D$16</f>
        <v>0</v>
      </c>
      <c r="DE47" s="65">
        <f>+CX47*CY47*'1. Standard_Cost'!$E$16</f>
        <v>0</v>
      </c>
      <c r="DF47" s="65">
        <f>SUM(DB47,DC47,DD47,DE47)</f>
        <v>0</v>
      </c>
      <c r="DG47" s="54"/>
      <c r="DH47" s="54"/>
      <c r="DI47" s="54"/>
      <c r="DJ47" s="65">
        <f>+DG47*((DI47*'1. Standard_Cost'!$B$20)+(DH47*DI47*'1. Standard_Cost'!$C$20))</f>
        <v>0</v>
      </c>
      <c r="DK47" s="54"/>
      <c r="DL47" s="54"/>
      <c r="DM47" s="65">
        <f>+DK47*'1. Standard_Cost'!$B$24+DL47*'1. Standard_Cost'!$C$24</f>
        <v>0</v>
      </c>
      <c r="DN47" s="56"/>
      <c r="DO47" s="57"/>
      <c r="DP47" s="65">
        <f>+CW47*'1. Standard_Cost'!$B$32</f>
        <v>0</v>
      </c>
      <c r="DQ47" s="65">
        <f>SUM(DO47,DP47)</f>
        <v>0</v>
      </c>
      <c r="DR47" s="65">
        <f>SUM(DF47,DJ47,DM47,DN47,DQ47)</f>
        <v>0</v>
      </c>
      <c r="DS47" s="54"/>
      <c r="DT47" s="54"/>
      <c r="DU47" s="54"/>
      <c r="DV47" s="64">
        <f>+DS47*'1. Standard_Cost'!$B$28</f>
        <v>0</v>
      </c>
      <c r="DW47" s="64">
        <f>+DT47*'1. Standard_Cost'!$C$28</f>
        <v>0</v>
      </c>
      <c r="DX47" s="64">
        <f>+DU47*'1. Standard_Cost'!$D$28</f>
        <v>0</v>
      </c>
      <c r="DY47" s="58"/>
      <c r="DZ47" s="58"/>
      <c r="EA47" s="65">
        <f>SUM(DV47,DW47,DX47,DY47,DZ47)</f>
        <v>0</v>
      </c>
      <c r="EB47" s="58"/>
      <c r="EC47" s="58"/>
      <c r="EE47" s="65">
        <f>SUM((SUMIF(CV47,"T",CW47)),DF47,DJ47,DM47,DN47,EA47,EB47)</f>
        <v>0</v>
      </c>
      <c r="EF47" s="65">
        <f>SUMIF(CV47,"P",CW47)</f>
        <v>0</v>
      </c>
      <c r="EG47" s="65">
        <f>+DQ47</f>
        <v>0</v>
      </c>
      <c r="EH47" s="65">
        <f>SUM(EE47,EF47,EG47)</f>
        <v>0</v>
      </c>
      <c r="EI47" s="59"/>
      <c r="EJ47" s="59"/>
      <c r="EK47" s="63">
        <f>+EI47+EJ47-EH47</f>
        <v>0</v>
      </c>
      <c r="EL47" s="19">
        <f t="shared" si="327"/>
        <v>0</v>
      </c>
      <c r="EM47" s="66">
        <f>SUM(I47,BC47,CW47)</f>
        <v>0</v>
      </c>
      <c r="EN47" s="66">
        <f t="shared" ref="EN47:ER50" si="420">SUM(N47,BH47,DB47)</f>
        <v>1800</v>
      </c>
      <c r="EO47" s="66">
        <f t="shared" si="420"/>
        <v>6000</v>
      </c>
      <c r="EP47" s="66">
        <f t="shared" si="420"/>
        <v>17100</v>
      </c>
      <c r="EQ47" s="66">
        <f t="shared" si="420"/>
        <v>600</v>
      </c>
      <c r="ER47" s="66">
        <f t="shared" si="420"/>
        <v>25500</v>
      </c>
      <c r="ES47" s="66">
        <f>SUM(V47,BP47,DJ47)</f>
        <v>0</v>
      </c>
      <c r="ET47" s="66">
        <f t="shared" ref="ET47:EW50" si="421">SUM(Y47,BS47,DM47)</f>
        <v>0</v>
      </c>
      <c r="EU47" s="66">
        <f t="shared" si="421"/>
        <v>0</v>
      </c>
      <c r="EV47" s="66">
        <f t="shared" si="421"/>
        <v>0</v>
      </c>
      <c r="EW47" s="66">
        <f t="shared" si="421"/>
        <v>0</v>
      </c>
      <c r="EX47" s="66">
        <f>SUM(AG47,CA47,DU47)</f>
        <v>0</v>
      </c>
      <c r="EY47" s="66">
        <f>SUM(AD47,BX47,DR47)</f>
        <v>25500</v>
      </c>
      <c r="EZ47" s="66">
        <f t="shared" ref="EZ47:FF50" si="422">SUM(AH47,CB47,DV47)</f>
        <v>0</v>
      </c>
      <c r="FA47" s="66">
        <f t="shared" si="422"/>
        <v>0</v>
      </c>
      <c r="FB47" s="66">
        <f t="shared" si="422"/>
        <v>0</v>
      </c>
      <c r="FC47" s="66">
        <f t="shared" si="422"/>
        <v>0</v>
      </c>
      <c r="FD47" s="66">
        <f t="shared" si="422"/>
        <v>0</v>
      </c>
      <c r="FE47" s="66">
        <f t="shared" si="422"/>
        <v>0</v>
      </c>
      <c r="FF47" s="66">
        <f t="shared" si="422"/>
        <v>5000</v>
      </c>
      <c r="FG47" s="67"/>
      <c r="FH47" s="66">
        <f t="shared" ref="FH47:FN50" si="423">SUM(AQ47,CK47,EE47)</f>
        <v>30500</v>
      </c>
      <c r="FI47" s="66">
        <f t="shared" si="423"/>
        <v>0</v>
      </c>
      <c r="FJ47" s="66">
        <f t="shared" si="423"/>
        <v>0</v>
      </c>
      <c r="FK47" s="66">
        <f t="shared" si="423"/>
        <v>30500</v>
      </c>
      <c r="FL47" s="66">
        <f t="shared" si="423"/>
        <v>0</v>
      </c>
      <c r="FM47" s="66">
        <f t="shared" si="423"/>
        <v>0</v>
      </c>
      <c r="FN47" s="267">
        <f t="shared" si="423"/>
        <v>-30500</v>
      </c>
      <c r="FO47" s="19">
        <f t="shared" si="332"/>
        <v>0</v>
      </c>
      <c r="FP47" s="68">
        <f t="shared" si="21"/>
        <v>0</v>
      </c>
    </row>
    <row r="48" spans="2:172" ht="13.8" customHeight="1" outlineLevel="2" x14ac:dyDescent="0.3">
      <c r="B48" s="295"/>
      <c r="C48" s="297"/>
      <c r="D48" s="69" t="s">
        <v>83</v>
      </c>
      <c r="E48" s="51"/>
      <c r="F48" s="52"/>
      <c r="G48" s="52"/>
      <c r="H48" s="52"/>
      <c r="I48" s="53" t="str">
        <f>IF(E48&lt;&gt;0,((VLOOKUP(E48,'1. Standard_Cost'!$B$4:$D$8,2)+VLOOKUP(E48,'1. Standard_Cost'!$B$4:$D$8,3))*F48*G48),"0")</f>
        <v>0</v>
      </c>
      <c r="J48" s="54"/>
      <c r="K48" s="54"/>
      <c r="L48" s="54"/>
      <c r="M48" s="54"/>
      <c r="N48" s="55">
        <f>+J48*L48*'1. Standard_Cost'!$B$16</f>
        <v>0</v>
      </c>
      <c r="O48" s="55">
        <f>+J48*K48*L48*'1. Standard_Cost'!$C$16</f>
        <v>0</v>
      </c>
      <c r="P48" s="55">
        <f>+J48*L48*M48*'1. Standard_Cost'!$D$16</f>
        <v>0</v>
      </c>
      <c r="Q48" s="55">
        <f>+J48*K48*'1. Standard_Cost'!$E$16</f>
        <v>0</v>
      </c>
      <c r="R48" s="55">
        <f t="shared" si="419"/>
        <v>0</v>
      </c>
      <c r="S48" s="54"/>
      <c r="T48" s="54"/>
      <c r="U48" s="54"/>
      <c r="V48" s="55">
        <f>+S48*((U48*'1. Standard_Cost'!$B$20)+(T48*U48*'1. Standard_Cost'!$C$20))</f>
        <v>0</v>
      </c>
      <c r="W48" s="54"/>
      <c r="X48" s="54"/>
      <c r="Y48" s="55">
        <f>+W48*'1. Standard_Cost'!$B$24+X48*'1. Standard_Cost'!$C$24</f>
        <v>0</v>
      </c>
      <c r="Z48" s="56">
        <v>19000</v>
      </c>
      <c r="AA48" s="57"/>
      <c r="AB48" s="55">
        <f>+I48*'1. Standard_Cost'!$B$32</f>
        <v>0</v>
      </c>
      <c r="AC48" s="55">
        <f t="shared" ref="AC48:AC50" si="424">SUM(AA48,AB48)</f>
        <v>0</v>
      </c>
      <c r="AD48" s="55">
        <f t="shared" ref="AD48:AD50" si="425">SUM(R48,V48,Y48,Z48,AC48)</f>
        <v>19000</v>
      </c>
      <c r="AE48" s="54"/>
      <c r="AF48" s="54">
        <v>0</v>
      </c>
      <c r="AG48" s="54">
        <v>0</v>
      </c>
      <c r="AH48" s="53">
        <f>+AE48*'1. Standard_Cost'!$B$28</f>
        <v>0</v>
      </c>
      <c r="AI48" s="53">
        <f>+AF48*'1. Standard_Cost'!$C$28</f>
        <v>0</v>
      </c>
      <c r="AJ48" s="53">
        <f>+AG48*'1. Standard_Cost'!$D$28</f>
        <v>0</v>
      </c>
      <c r="AK48" s="58"/>
      <c r="AL48" s="58"/>
      <c r="AM48" s="55">
        <f>SUM(AH48,AI48,AJ48,AK48,AL48)</f>
        <v>0</v>
      </c>
      <c r="AN48" s="58"/>
      <c r="AO48" s="58"/>
      <c r="AQ48" s="55">
        <f>SUM((SUMIF(H48,"T",I48)),R48,V48,Y48,Z48,AM48,AN48)</f>
        <v>19000</v>
      </c>
      <c r="AR48" s="55">
        <f>SUMIF(H48,"P",I48)</f>
        <v>0</v>
      </c>
      <c r="AS48" s="55">
        <f>+AC48</f>
        <v>0</v>
      </c>
      <c r="AT48" s="55">
        <f t="shared" ref="AT48:AT50" si="426">SUM(AQ48,AR48,AS48)</f>
        <v>19000</v>
      </c>
      <c r="AU48" s="59"/>
      <c r="AV48" s="59">
        <v>0</v>
      </c>
      <c r="AW48" s="60">
        <f>+AU48+AV48-AT48</f>
        <v>-19000</v>
      </c>
      <c r="AX48" s="19">
        <f t="shared" si="325"/>
        <v>0</v>
      </c>
      <c r="AY48" s="51"/>
      <c r="AZ48" s="52"/>
      <c r="BA48" s="52"/>
      <c r="BB48" s="52"/>
      <c r="BC48" s="61" t="str">
        <f>IF(AY48&lt;&gt;0,((VLOOKUP(AY48,'1. Standard_Cost'!$B$4:$D$8,2)+VLOOKUP(AY48,'1. Standard_Cost'!$B$4:$D$8,3))*AZ48*BA48),"0")</f>
        <v>0</v>
      </c>
      <c r="BD48" s="54"/>
      <c r="BE48" s="54"/>
      <c r="BF48" s="54"/>
      <c r="BG48" s="54"/>
      <c r="BH48" s="62">
        <f>+BD48*BF48*'1. Standard_Cost'!$B$16</f>
        <v>0</v>
      </c>
      <c r="BI48" s="62">
        <f>+BD48*BE48*BF48*'1. Standard_Cost'!$C$16</f>
        <v>0</v>
      </c>
      <c r="BJ48" s="62">
        <f>+BD48*BF48*BG48*'1. Standard_Cost'!$D$16</f>
        <v>0</v>
      </c>
      <c r="BK48" s="62">
        <f>+BD48*BE48*'1. Standard_Cost'!$E$16</f>
        <v>0</v>
      </c>
      <c r="BL48" s="62">
        <f t="shared" ref="BL48:BL50" si="427">SUM(BH48,BI48,BJ48,BK48)</f>
        <v>0</v>
      </c>
      <c r="BM48" s="54"/>
      <c r="BN48" s="54"/>
      <c r="BO48" s="54"/>
      <c r="BP48" s="62">
        <f>+BM48*((BO48*'1. Standard_Cost'!$B$20)+(BN48*BO48*'1. Standard_Cost'!$C$20))</f>
        <v>0</v>
      </c>
      <c r="BQ48" s="54"/>
      <c r="BR48" s="54"/>
      <c r="BS48" s="62">
        <f>+BQ48*'1. Standard_Cost'!$B$24+BR48*'1. Standard_Cost'!$C$24</f>
        <v>0</v>
      </c>
      <c r="BT48" s="56"/>
      <c r="BU48" s="57"/>
      <c r="BV48" s="62">
        <f>+BC48*'1. Standard_Cost'!$B$32</f>
        <v>0</v>
      </c>
      <c r="BW48" s="62">
        <f t="shared" ref="BW48:BW50" si="428">SUM(BU48,BV48)</f>
        <v>0</v>
      </c>
      <c r="BX48" s="62">
        <f t="shared" ref="BX48:BX50" si="429">SUM(BL48,BP48,BS48,BT48,BW48)</f>
        <v>0</v>
      </c>
      <c r="BY48" s="54"/>
      <c r="BZ48" s="54">
        <v>0</v>
      </c>
      <c r="CA48" s="54">
        <v>0</v>
      </c>
      <c r="CB48" s="61">
        <f>+BY48*'1. Standard_Cost'!$B$28</f>
        <v>0</v>
      </c>
      <c r="CC48" s="61">
        <f>+BZ48*'1. Standard_Cost'!$C$28</f>
        <v>0</v>
      </c>
      <c r="CD48" s="61">
        <f>+CA48*'1. Standard_Cost'!$D$28</f>
        <v>0</v>
      </c>
      <c r="CE48" s="58"/>
      <c r="CF48" s="58"/>
      <c r="CG48" s="62">
        <f>SUM(CB48,CC48,CD48,CE48,CF48)</f>
        <v>0</v>
      </c>
      <c r="CH48" s="58">
        <v>5000</v>
      </c>
      <c r="CI48" s="58"/>
      <c r="CK48" s="62">
        <f>SUM((SUMIF(BB48,"T",BC48)),BL48,BP48,BS48,BT48,CG48,CH48)</f>
        <v>5000</v>
      </c>
      <c r="CL48" s="62">
        <f>SUMIF(BB48,"P",BC48)</f>
        <v>0</v>
      </c>
      <c r="CM48" s="62">
        <f>+BW48</f>
        <v>0</v>
      </c>
      <c r="CN48" s="62">
        <f t="shared" ref="CN48:CN50" si="430">SUM(CK48,CL48,CM48)</f>
        <v>5000</v>
      </c>
      <c r="CO48" s="59"/>
      <c r="CP48" s="59">
        <v>0</v>
      </c>
      <c r="CQ48" s="63">
        <f>+CO48+CP48-CN48</f>
        <v>-5000</v>
      </c>
      <c r="CR48" s="19">
        <f t="shared" si="326"/>
        <v>0</v>
      </c>
      <c r="CS48" s="51"/>
      <c r="CT48" s="52"/>
      <c r="CU48" s="52"/>
      <c r="CV48" s="52"/>
      <c r="CW48" s="64" t="str">
        <f>IF(CS48&lt;&gt;0,((VLOOKUP(CS48,'1. Standard_Cost'!$B$4:$D$8,2)+VLOOKUP(CS48,'1. Standard_Cost'!$B$4:$D$8,3))*CT48*CU48),"0")</f>
        <v>0</v>
      </c>
      <c r="CX48" s="54"/>
      <c r="CY48" s="54"/>
      <c r="CZ48" s="54"/>
      <c r="DA48" s="54"/>
      <c r="DB48" s="65">
        <f>+CX48*CZ48*'1. Standard_Cost'!$B$16</f>
        <v>0</v>
      </c>
      <c r="DC48" s="65">
        <f>+CX48*CY48*CZ48*'1. Standard_Cost'!$C$16</f>
        <v>0</v>
      </c>
      <c r="DD48" s="65">
        <f>+CX48*CZ48*DA48*'1. Standard_Cost'!$D$16</f>
        <v>0</v>
      </c>
      <c r="DE48" s="65">
        <f>+CX48*CY48*'1. Standard_Cost'!$E$16</f>
        <v>0</v>
      </c>
      <c r="DF48" s="65">
        <f t="shared" ref="DF48:DF50" si="431">SUM(DB48,DC48,DD48,DE48)</f>
        <v>0</v>
      </c>
      <c r="DG48" s="54"/>
      <c r="DH48" s="54"/>
      <c r="DI48" s="54"/>
      <c r="DJ48" s="65">
        <f>+DG48*((DI48*'1. Standard_Cost'!$B$20)+(DH48*DI48*'1. Standard_Cost'!$C$20))</f>
        <v>0</v>
      </c>
      <c r="DK48" s="54">
        <v>7</v>
      </c>
      <c r="DL48" s="54"/>
      <c r="DM48" s="65">
        <f>+DK48*'1. Standard_Cost'!$B$24+DL48*'1. Standard_Cost'!$C$24</f>
        <v>7000</v>
      </c>
      <c r="DN48" s="56"/>
      <c r="DO48" s="57"/>
      <c r="DP48" s="65">
        <f>+CW48*'1. Standard_Cost'!$B$32</f>
        <v>0</v>
      </c>
      <c r="DQ48" s="65">
        <f t="shared" ref="DQ48:DQ50" si="432">SUM(DO48,DP48)</f>
        <v>0</v>
      </c>
      <c r="DR48" s="65">
        <f t="shared" ref="DR48:DR50" si="433">SUM(DF48,DJ48,DM48,DN48,DQ48)</f>
        <v>7000</v>
      </c>
      <c r="DS48" s="54"/>
      <c r="DT48" s="54">
        <v>0</v>
      </c>
      <c r="DU48" s="54">
        <v>0</v>
      </c>
      <c r="DV48" s="64">
        <f>+DS48*'1. Standard_Cost'!$B$28</f>
        <v>0</v>
      </c>
      <c r="DW48" s="64">
        <f>+DT48*'1. Standard_Cost'!$C$28</f>
        <v>0</v>
      </c>
      <c r="DX48" s="64">
        <f>+DU48*'1. Standard_Cost'!$D$28</f>
        <v>0</v>
      </c>
      <c r="DY48" s="58"/>
      <c r="DZ48" s="58"/>
      <c r="EA48" s="65">
        <f>SUM(DV48,DW48,DX48,DY48,DZ48)</f>
        <v>0</v>
      </c>
      <c r="EB48" s="58"/>
      <c r="EC48" s="58"/>
      <c r="EE48" s="65">
        <f>SUM((SUMIF(CV48,"T",CW48)),DF48,DJ48,DM48,DN48,EA48,EB48)</f>
        <v>7000</v>
      </c>
      <c r="EF48" s="65">
        <f>SUMIF(CV48,"P",CW48)</f>
        <v>0</v>
      </c>
      <c r="EG48" s="65">
        <f t="shared" ref="EG48:EG50" si="434">+DQ48</f>
        <v>0</v>
      </c>
      <c r="EH48" s="65">
        <f t="shared" ref="EH48:EH50" si="435">SUM(EE48,EF48,EG48)</f>
        <v>7000</v>
      </c>
      <c r="EI48" s="59"/>
      <c r="EJ48" s="59">
        <v>0</v>
      </c>
      <c r="EK48" s="63">
        <f>+EI48+EJ48-EH48</f>
        <v>-7000</v>
      </c>
      <c r="EL48" s="19">
        <f t="shared" si="327"/>
        <v>0</v>
      </c>
      <c r="EM48" s="66">
        <f>SUM(I48,BC48,CW48)</f>
        <v>0</v>
      </c>
      <c r="EN48" s="66">
        <f t="shared" si="420"/>
        <v>0</v>
      </c>
      <c r="EO48" s="66">
        <f t="shared" si="420"/>
        <v>0</v>
      </c>
      <c r="EP48" s="66">
        <f t="shared" si="420"/>
        <v>0</v>
      </c>
      <c r="EQ48" s="66">
        <f t="shared" si="420"/>
        <v>0</v>
      </c>
      <c r="ER48" s="66">
        <f t="shared" si="420"/>
        <v>0</v>
      </c>
      <c r="ES48" s="66">
        <f>SUM(V48,BP48,DJ48)</f>
        <v>0</v>
      </c>
      <c r="ET48" s="66">
        <f t="shared" si="421"/>
        <v>7000</v>
      </c>
      <c r="EU48" s="66">
        <f t="shared" si="421"/>
        <v>19000</v>
      </c>
      <c r="EV48" s="66">
        <f t="shared" si="421"/>
        <v>0</v>
      </c>
      <c r="EW48" s="66">
        <f t="shared" si="421"/>
        <v>0</v>
      </c>
      <c r="EX48" s="66">
        <f>SUM(AG48,CA48,DU48)</f>
        <v>0</v>
      </c>
      <c r="EY48" s="66">
        <f>SUM(AD48,BX48,DR48)</f>
        <v>26000</v>
      </c>
      <c r="EZ48" s="66">
        <f t="shared" si="422"/>
        <v>0</v>
      </c>
      <c r="FA48" s="66">
        <f t="shared" si="422"/>
        <v>0</v>
      </c>
      <c r="FB48" s="66">
        <f t="shared" si="422"/>
        <v>0</v>
      </c>
      <c r="FC48" s="66">
        <f t="shared" si="422"/>
        <v>0</v>
      </c>
      <c r="FD48" s="66">
        <f t="shared" si="422"/>
        <v>0</v>
      </c>
      <c r="FE48" s="66">
        <f t="shared" si="422"/>
        <v>0</v>
      </c>
      <c r="FF48" s="66">
        <f t="shared" si="422"/>
        <v>5000</v>
      </c>
      <c r="FG48" s="67"/>
      <c r="FH48" s="66">
        <f t="shared" si="423"/>
        <v>31000</v>
      </c>
      <c r="FI48" s="66">
        <f t="shared" si="423"/>
        <v>0</v>
      </c>
      <c r="FJ48" s="66">
        <f t="shared" si="423"/>
        <v>0</v>
      </c>
      <c r="FK48" s="66">
        <f t="shared" si="423"/>
        <v>31000</v>
      </c>
      <c r="FL48" s="66">
        <f t="shared" si="423"/>
        <v>0</v>
      </c>
      <c r="FM48" s="66">
        <f t="shared" si="423"/>
        <v>0</v>
      </c>
      <c r="FN48" s="267">
        <f t="shared" si="423"/>
        <v>-31000</v>
      </c>
      <c r="FO48" s="19">
        <f t="shared" si="332"/>
        <v>0</v>
      </c>
      <c r="FP48" s="68">
        <f t="shared" si="21"/>
        <v>0</v>
      </c>
    </row>
    <row r="49" spans="2:172" ht="13.8" customHeight="1" outlineLevel="2" x14ac:dyDescent="0.3">
      <c r="B49" s="295"/>
      <c r="C49" s="297"/>
      <c r="D49" s="69" t="s">
        <v>82</v>
      </c>
      <c r="E49" s="51"/>
      <c r="F49" s="52"/>
      <c r="G49" s="52"/>
      <c r="H49" s="52"/>
      <c r="I49" s="53" t="str">
        <f>IF(E49&lt;&gt;0,((VLOOKUP(E49,'1. Standard_Cost'!$B$4:$D$8,2)+VLOOKUP(E49,'1. Standard_Cost'!$B$4:$D$8,3))*F49*G49),"0")</f>
        <v>0</v>
      </c>
      <c r="J49" s="54"/>
      <c r="K49" s="54"/>
      <c r="L49" s="54"/>
      <c r="M49" s="54"/>
      <c r="N49" s="55">
        <f>+J49*L49*'1. Standard_Cost'!$B$16</f>
        <v>0</v>
      </c>
      <c r="O49" s="55">
        <f>+J49*K49*L49*'1. Standard_Cost'!$C$16</f>
        <v>0</v>
      </c>
      <c r="P49" s="55">
        <f>+J49*L49*M49*'1. Standard_Cost'!$D$16</f>
        <v>0</v>
      </c>
      <c r="Q49" s="55">
        <f>+J49*K49*'1. Standard_Cost'!$E$16</f>
        <v>0</v>
      </c>
      <c r="R49" s="55">
        <f t="shared" si="419"/>
        <v>0</v>
      </c>
      <c r="S49" s="54"/>
      <c r="T49" s="54"/>
      <c r="U49" s="54"/>
      <c r="V49" s="55">
        <f>+S49*((U49*'1. Standard_Cost'!$B$20)+(T49*U49*'1. Standard_Cost'!$C$20))</f>
        <v>0</v>
      </c>
      <c r="W49" s="54"/>
      <c r="X49" s="54"/>
      <c r="Y49" s="55">
        <f>+W49*'1. Standard_Cost'!$B$24+X49*'1. Standard_Cost'!$C$24</f>
        <v>0</v>
      </c>
      <c r="Z49" s="56"/>
      <c r="AA49" s="57"/>
      <c r="AB49" s="55">
        <f>+I49*'1. Standard_Cost'!$B$32</f>
        <v>0</v>
      </c>
      <c r="AC49" s="55">
        <f t="shared" si="424"/>
        <v>0</v>
      </c>
      <c r="AD49" s="55">
        <f t="shared" si="425"/>
        <v>0</v>
      </c>
      <c r="AE49" s="54"/>
      <c r="AF49" s="54"/>
      <c r="AG49" s="54"/>
      <c r="AH49" s="53">
        <f>+AE49*'1. Standard_Cost'!$B$28</f>
        <v>0</v>
      </c>
      <c r="AI49" s="53">
        <f>+AF49*'1. Standard_Cost'!$C$28</f>
        <v>0</v>
      </c>
      <c r="AJ49" s="53">
        <f>+AG49*'1. Standard_Cost'!$D$28</f>
        <v>0</v>
      </c>
      <c r="AK49" s="58"/>
      <c r="AL49" s="58"/>
      <c r="AM49" s="55">
        <f>SUM(AH49,AI49,AJ49,AK49,AL49)</f>
        <v>0</v>
      </c>
      <c r="AN49" s="58"/>
      <c r="AO49" s="58"/>
      <c r="AQ49" s="55">
        <f>SUM((SUMIF(H49,"T",I49)),R49,V49,Y49,Z49,AM49,AN49)</f>
        <v>0</v>
      </c>
      <c r="AR49" s="55">
        <f>SUMIF(H49,"P",I49)</f>
        <v>0</v>
      </c>
      <c r="AS49" s="55">
        <f>+AC49</f>
        <v>0</v>
      </c>
      <c r="AT49" s="55">
        <f t="shared" si="426"/>
        <v>0</v>
      </c>
      <c r="AU49" s="59"/>
      <c r="AV49" s="59"/>
      <c r="AW49" s="60">
        <f>+AU49+AV49-AT49</f>
        <v>0</v>
      </c>
      <c r="AX49" s="19">
        <f t="shared" si="325"/>
        <v>0</v>
      </c>
      <c r="AY49" s="51"/>
      <c r="AZ49" s="52"/>
      <c r="BA49" s="52"/>
      <c r="BB49" s="52"/>
      <c r="BC49" s="61" t="str">
        <f>IF(AY49&lt;&gt;0,((VLOOKUP(AY49,'1. Standard_Cost'!$B$4:$D$8,2)+VLOOKUP(AY49,'1. Standard_Cost'!$B$4:$D$8,3))*AZ49*BA49),"0")</f>
        <v>0</v>
      </c>
      <c r="BD49" s="54"/>
      <c r="BE49" s="54"/>
      <c r="BF49" s="54"/>
      <c r="BG49" s="54"/>
      <c r="BH49" s="62">
        <f>+BD49*BF49*'1. Standard_Cost'!$B$16</f>
        <v>0</v>
      </c>
      <c r="BI49" s="62">
        <f>+BD49*BE49*BF49*'1. Standard_Cost'!$C$16</f>
        <v>0</v>
      </c>
      <c r="BJ49" s="62">
        <f>+BD49*BF49*BG49*'1. Standard_Cost'!$D$16</f>
        <v>0</v>
      </c>
      <c r="BK49" s="62">
        <f>+BD49*BE49*'1. Standard_Cost'!$E$16</f>
        <v>0</v>
      </c>
      <c r="BL49" s="62">
        <f t="shared" si="427"/>
        <v>0</v>
      </c>
      <c r="BM49" s="54"/>
      <c r="BN49" s="54"/>
      <c r="BO49" s="54"/>
      <c r="BP49" s="62">
        <f>+BM49*((BO49*'1. Standard_Cost'!$B$20)+(BN49*BO49*'1. Standard_Cost'!$C$20))</f>
        <v>0</v>
      </c>
      <c r="BQ49" s="54"/>
      <c r="BR49" s="54"/>
      <c r="BS49" s="62">
        <f>+BQ49*'1. Standard_Cost'!$B$24+BR49*'1. Standard_Cost'!$C$24</f>
        <v>0</v>
      </c>
      <c r="BT49" s="56"/>
      <c r="BU49" s="57"/>
      <c r="BV49" s="62">
        <f>+BC49*'1. Standard_Cost'!$B$32</f>
        <v>0</v>
      </c>
      <c r="BW49" s="62">
        <f t="shared" si="428"/>
        <v>0</v>
      </c>
      <c r="BX49" s="62">
        <f t="shared" si="429"/>
        <v>0</v>
      </c>
      <c r="BY49" s="54"/>
      <c r="BZ49" s="54"/>
      <c r="CA49" s="54"/>
      <c r="CB49" s="61">
        <f>+BY49*'1. Standard_Cost'!$B$28</f>
        <v>0</v>
      </c>
      <c r="CC49" s="61">
        <f>+BZ49*'1. Standard_Cost'!$C$28</f>
        <v>0</v>
      </c>
      <c r="CD49" s="61">
        <f>+CA49*'1. Standard_Cost'!$D$28</f>
        <v>0</v>
      </c>
      <c r="CE49" s="58"/>
      <c r="CF49" s="58"/>
      <c r="CG49" s="62">
        <f>SUM(CB49,CC49,CD49,CE49,CF49)</f>
        <v>0</v>
      </c>
      <c r="CH49" s="58">
        <v>5000</v>
      </c>
      <c r="CI49" s="58"/>
      <c r="CK49" s="62">
        <f>SUM((SUMIF(BB49,"T",BC49)),BL49,BP49,BS49,BT49,CG49,CH49)</f>
        <v>5000</v>
      </c>
      <c r="CL49" s="62">
        <f>SUMIF(BB49,"P",BC49)</f>
        <v>0</v>
      </c>
      <c r="CM49" s="62">
        <f>+BW49</f>
        <v>0</v>
      </c>
      <c r="CN49" s="62">
        <f t="shared" si="430"/>
        <v>5000</v>
      </c>
      <c r="CO49" s="59"/>
      <c r="CP49" s="59"/>
      <c r="CQ49" s="63">
        <f>+CO49+CP49-CN49</f>
        <v>-5000</v>
      </c>
      <c r="CR49" s="19">
        <f t="shared" si="326"/>
        <v>0</v>
      </c>
      <c r="CS49" s="51"/>
      <c r="CT49" s="52"/>
      <c r="CU49" s="52"/>
      <c r="CV49" s="52"/>
      <c r="CW49" s="64" t="str">
        <f>IF(CS49&lt;&gt;0,((VLOOKUP(CS49,'1. Standard_Cost'!$B$4:$D$8,2)+VLOOKUP(CS49,'1. Standard_Cost'!$B$4:$D$8,3))*CT49*CU49),"0")</f>
        <v>0</v>
      </c>
      <c r="CX49" s="54">
        <v>1</v>
      </c>
      <c r="CY49" s="54">
        <v>2</v>
      </c>
      <c r="CZ49" s="54">
        <v>22</v>
      </c>
      <c r="DA49" s="54">
        <v>1</v>
      </c>
      <c r="DB49" s="65">
        <f>+CX49*CZ49*'1. Standard_Cost'!$B$16</f>
        <v>330</v>
      </c>
      <c r="DC49" s="65">
        <f>+CX49*CY49*CZ49*'1. Standard_Cost'!$C$16</f>
        <v>1100</v>
      </c>
      <c r="DD49" s="65">
        <f>+CX49*CZ49*DA49*'1. Standard_Cost'!$D$16</f>
        <v>1320</v>
      </c>
      <c r="DE49" s="65">
        <f>+CX49*CY49*'1. Standard_Cost'!$E$16</f>
        <v>100</v>
      </c>
      <c r="DF49" s="65">
        <f t="shared" si="431"/>
        <v>2850</v>
      </c>
      <c r="DG49" s="54"/>
      <c r="DH49" s="54"/>
      <c r="DI49" s="54"/>
      <c r="DJ49" s="65">
        <f>+DG49*((DI49*'1. Standard_Cost'!$B$20)+(DH49*DI49*'1. Standard_Cost'!$C$20))</f>
        <v>0</v>
      </c>
      <c r="DK49" s="54"/>
      <c r="DL49" s="54"/>
      <c r="DM49" s="65">
        <f>+DK49*'1. Standard_Cost'!$B$24+DL49*'1. Standard_Cost'!$C$24</f>
        <v>0</v>
      </c>
      <c r="DN49" s="56">
        <v>5000</v>
      </c>
      <c r="DO49" s="57"/>
      <c r="DP49" s="65">
        <f>+CW49*'1. Standard_Cost'!$B$32</f>
        <v>0</v>
      </c>
      <c r="DQ49" s="65">
        <f t="shared" si="432"/>
        <v>0</v>
      </c>
      <c r="DR49" s="65">
        <f t="shared" si="433"/>
        <v>7850</v>
      </c>
      <c r="DS49" s="54"/>
      <c r="DT49" s="54"/>
      <c r="DU49" s="54"/>
      <c r="DV49" s="64">
        <f>+DS49*'1. Standard_Cost'!$B$28</f>
        <v>0</v>
      </c>
      <c r="DW49" s="64">
        <f>+DT49*'1. Standard_Cost'!$C$28</f>
        <v>0</v>
      </c>
      <c r="DX49" s="64">
        <f>+DU49*'1. Standard_Cost'!$D$28</f>
        <v>0</v>
      </c>
      <c r="DY49" s="58"/>
      <c r="DZ49" s="58"/>
      <c r="EA49" s="65">
        <f>SUM(DV49,DW49,DX49,DY49,DZ49)</f>
        <v>0</v>
      </c>
      <c r="EB49" s="58"/>
      <c r="EC49" s="58"/>
      <c r="EE49" s="65">
        <f>SUM((SUMIF(CV49,"T",CW49)),DF49,DJ49,DM49,DN49,EA49,EB49)</f>
        <v>7850</v>
      </c>
      <c r="EF49" s="65">
        <f>SUMIF(CV49,"P",CW49)</f>
        <v>0</v>
      </c>
      <c r="EG49" s="65">
        <f t="shared" si="434"/>
        <v>0</v>
      </c>
      <c r="EH49" s="65">
        <f t="shared" si="435"/>
        <v>7850</v>
      </c>
      <c r="EI49" s="59"/>
      <c r="EJ49" s="59"/>
      <c r="EK49" s="63">
        <f>+EI49+EJ49-EH49</f>
        <v>-7850</v>
      </c>
      <c r="EL49" s="19">
        <f t="shared" si="327"/>
        <v>0</v>
      </c>
      <c r="EM49" s="66">
        <f>SUM(I49,BC49,CW49)</f>
        <v>0</v>
      </c>
      <c r="EN49" s="66">
        <f t="shared" si="420"/>
        <v>330</v>
      </c>
      <c r="EO49" s="66">
        <f t="shared" si="420"/>
        <v>1100</v>
      </c>
      <c r="EP49" s="66">
        <f t="shared" si="420"/>
        <v>1320</v>
      </c>
      <c r="EQ49" s="66">
        <f t="shared" si="420"/>
        <v>100</v>
      </c>
      <c r="ER49" s="66">
        <f t="shared" si="420"/>
        <v>2850</v>
      </c>
      <c r="ES49" s="66">
        <f>SUM(V49,BP49,DJ49)</f>
        <v>0</v>
      </c>
      <c r="ET49" s="66">
        <f t="shared" si="421"/>
        <v>0</v>
      </c>
      <c r="EU49" s="66">
        <f t="shared" si="421"/>
        <v>5000</v>
      </c>
      <c r="EV49" s="66">
        <f t="shared" si="421"/>
        <v>0</v>
      </c>
      <c r="EW49" s="66">
        <f t="shared" si="421"/>
        <v>0</v>
      </c>
      <c r="EX49" s="66">
        <f>SUM(AG49,CA49,DU49)</f>
        <v>0</v>
      </c>
      <c r="EY49" s="66">
        <f>SUM(AD49,BX49,DR49)</f>
        <v>7850</v>
      </c>
      <c r="EZ49" s="66">
        <f t="shared" si="422"/>
        <v>0</v>
      </c>
      <c r="FA49" s="66">
        <f t="shared" si="422"/>
        <v>0</v>
      </c>
      <c r="FB49" s="66">
        <f t="shared" si="422"/>
        <v>0</v>
      </c>
      <c r="FC49" s="66">
        <f t="shared" si="422"/>
        <v>0</v>
      </c>
      <c r="FD49" s="66">
        <f t="shared" si="422"/>
        <v>0</v>
      </c>
      <c r="FE49" s="66">
        <f t="shared" si="422"/>
        <v>0</v>
      </c>
      <c r="FF49" s="66">
        <f t="shared" si="422"/>
        <v>5000</v>
      </c>
      <c r="FG49" s="67"/>
      <c r="FH49" s="66">
        <f t="shared" si="423"/>
        <v>12850</v>
      </c>
      <c r="FI49" s="66">
        <f t="shared" si="423"/>
        <v>0</v>
      </c>
      <c r="FJ49" s="66">
        <f t="shared" si="423"/>
        <v>0</v>
      </c>
      <c r="FK49" s="66">
        <f t="shared" si="423"/>
        <v>12850</v>
      </c>
      <c r="FL49" s="66">
        <f t="shared" si="423"/>
        <v>0</v>
      </c>
      <c r="FM49" s="66">
        <f t="shared" si="423"/>
        <v>0</v>
      </c>
      <c r="FN49" s="267">
        <f t="shared" si="423"/>
        <v>-12850</v>
      </c>
      <c r="FO49" s="19">
        <f t="shared" si="332"/>
        <v>0</v>
      </c>
      <c r="FP49" s="68">
        <f t="shared" si="21"/>
        <v>0</v>
      </c>
    </row>
    <row r="50" spans="2:172" ht="13.8" customHeight="1" outlineLevel="2" x14ac:dyDescent="0.3">
      <c r="B50" s="295"/>
      <c r="C50" s="297"/>
      <c r="D50" s="70" t="s">
        <v>50</v>
      </c>
      <c r="E50" s="51"/>
      <c r="F50" s="52"/>
      <c r="G50" s="52"/>
      <c r="H50" s="52"/>
      <c r="I50" s="53" t="str">
        <f>IF(E50&lt;&gt;0,((VLOOKUP(E50,'1. Standard_Cost'!$B$4:$D$8,2)+VLOOKUP(E50,'1. Standard_Cost'!$B$4:$D$8,3))*F50*G50),"0")</f>
        <v>0</v>
      </c>
      <c r="J50" s="54"/>
      <c r="K50" s="54"/>
      <c r="L50" s="54"/>
      <c r="M50" s="54"/>
      <c r="N50" s="55">
        <f>+J50*L50*'1. Standard_Cost'!$B$16</f>
        <v>0</v>
      </c>
      <c r="O50" s="55">
        <f>+J50*K50*L50*'1. Standard_Cost'!$C$16</f>
        <v>0</v>
      </c>
      <c r="P50" s="55">
        <f>+J50*L50*M50*'1. Standard_Cost'!$D$16</f>
        <v>0</v>
      </c>
      <c r="Q50" s="55">
        <f>+J50*K50*'1. Standard_Cost'!$E$16</f>
        <v>0</v>
      </c>
      <c r="R50" s="55">
        <f t="shared" si="419"/>
        <v>0</v>
      </c>
      <c r="S50" s="54"/>
      <c r="T50" s="54"/>
      <c r="U50" s="54"/>
      <c r="V50" s="55">
        <f>+S50*((U50*'1. Standard_Cost'!$B$20)+(T50*U50*'1. Standard_Cost'!$C$20))</f>
        <v>0</v>
      </c>
      <c r="W50" s="54"/>
      <c r="X50" s="54"/>
      <c r="Y50" s="55">
        <f>+W50*'1. Standard_Cost'!$B$24+X50*'1. Standard_Cost'!$C$24</f>
        <v>0</v>
      </c>
      <c r="Z50" s="56"/>
      <c r="AA50" s="57"/>
      <c r="AB50" s="55">
        <f>+I50*'1. Standard_Cost'!$B$32</f>
        <v>0</v>
      </c>
      <c r="AC50" s="55">
        <f t="shared" si="424"/>
        <v>0</v>
      </c>
      <c r="AD50" s="55">
        <f t="shared" si="425"/>
        <v>0</v>
      </c>
      <c r="AE50" s="54"/>
      <c r="AF50" s="54"/>
      <c r="AG50" s="54"/>
      <c r="AH50" s="53">
        <f>+AE50*'1. Standard_Cost'!$B$28</f>
        <v>0</v>
      </c>
      <c r="AI50" s="53">
        <f>+AF50*'1. Standard_Cost'!$C$28</f>
        <v>0</v>
      </c>
      <c r="AJ50" s="53">
        <f>+AG50*'1. Standard_Cost'!$D$28</f>
        <v>0</v>
      </c>
      <c r="AK50" s="58"/>
      <c r="AL50" s="58"/>
      <c r="AM50" s="55">
        <f>SUM(AH50,AI50,AJ50,AK50,AL50)</f>
        <v>0</v>
      </c>
      <c r="AN50" s="58"/>
      <c r="AO50" s="58"/>
      <c r="AQ50" s="55">
        <f>SUM((SUMIF(H50,"T",I50)),R50,V50,Y50,Z50,AM50,AN50)</f>
        <v>0</v>
      </c>
      <c r="AR50" s="55">
        <f>SUMIF(H50,"P",I50)</f>
        <v>0</v>
      </c>
      <c r="AS50" s="55">
        <f>+AC50</f>
        <v>0</v>
      </c>
      <c r="AT50" s="55">
        <f t="shared" si="426"/>
        <v>0</v>
      </c>
      <c r="AU50" s="59"/>
      <c r="AV50" s="59"/>
      <c r="AW50" s="60">
        <f>+AU50+AV50-AT50</f>
        <v>0</v>
      </c>
      <c r="AX50" s="19">
        <f t="shared" si="325"/>
        <v>0</v>
      </c>
      <c r="AY50" s="51"/>
      <c r="AZ50" s="52"/>
      <c r="BA50" s="52"/>
      <c r="BB50" s="52"/>
      <c r="BC50" s="61" t="str">
        <f>IF(AY50&lt;&gt;0,((VLOOKUP(AY50,'1. Standard_Cost'!$B$4:$D$8,2)+VLOOKUP(AY50,'1. Standard_Cost'!$B$4:$D$8,3))*AZ50*BA50),"0")</f>
        <v>0</v>
      </c>
      <c r="BD50" s="54"/>
      <c r="BE50" s="54"/>
      <c r="BF50" s="54"/>
      <c r="BG50" s="54"/>
      <c r="BH50" s="62">
        <f>+BD50*BF50*'1. Standard_Cost'!$B$16</f>
        <v>0</v>
      </c>
      <c r="BI50" s="62">
        <f>+BD50*BE50*BF50*'1. Standard_Cost'!$C$16</f>
        <v>0</v>
      </c>
      <c r="BJ50" s="62">
        <f>+BD50*BF50*BG50*'1. Standard_Cost'!$D$16</f>
        <v>0</v>
      </c>
      <c r="BK50" s="62">
        <f>+BD50*BE50*'1. Standard_Cost'!$E$16</f>
        <v>0</v>
      </c>
      <c r="BL50" s="62">
        <f t="shared" si="427"/>
        <v>0</v>
      </c>
      <c r="BM50" s="54"/>
      <c r="BN50" s="54"/>
      <c r="BO50" s="54"/>
      <c r="BP50" s="62">
        <f>+BM50*((BO50*'1. Standard_Cost'!$B$20)+(BN50*BO50*'1. Standard_Cost'!$C$20))</f>
        <v>0</v>
      </c>
      <c r="BQ50" s="54"/>
      <c r="BR50" s="54"/>
      <c r="BS50" s="62">
        <f>+BQ50*'1. Standard_Cost'!$B$24+BR50*'1. Standard_Cost'!$C$24</f>
        <v>0</v>
      </c>
      <c r="BT50" s="56"/>
      <c r="BU50" s="57"/>
      <c r="BV50" s="62">
        <f>+BC50*'1. Standard_Cost'!$B$32</f>
        <v>0</v>
      </c>
      <c r="BW50" s="62">
        <f t="shared" si="428"/>
        <v>0</v>
      </c>
      <c r="BX50" s="62">
        <f t="shared" si="429"/>
        <v>0</v>
      </c>
      <c r="BY50" s="54"/>
      <c r="BZ50" s="54"/>
      <c r="CA50" s="54"/>
      <c r="CB50" s="61">
        <f>+BY50*'1. Standard_Cost'!$B$28</f>
        <v>0</v>
      </c>
      <c r="CC50" s="61">
        <f>+BZ50*'1. Standard_Cost'!$C$28</f>
        <v>0</v>
      </c>
      <c r="CD50" s="61">
        <f>+CA50*'1. Standard_Cost'!$D$28</f>
        <v>0</v>
      </c>
      <c r="CE50" s="58"/>
      <c r="CF50" s="58"/>
      <c r="CG50" s="62">
        <f>SUM(CB50,CC50,CD50,CE50,CF50)</f>
        <v>0</v>
      </c>
      <c r="CH50" s="58"/>
      <c r="CI50" s="58"/>
      <c r="CK50" s="62">
        <f>SUM((SUMIF(BB50,"T",BC50)),BL50,BP50,BS50,BT50,CG50,CH50)</f>
        <v>0</v>
      </c>
      <c r="CL50" s="62">
        <f>SUMIF(BB50,"P",BC50)</f>
        <v>0</v>
      </c>
      <c r="CM50" s="62">
        <f>+BW50</f>
        <v>0</v>
      </c>
      <c r="CN50" s="62">
        <f t="shared" si="430"/>
        <v>0</v>
      </c>
      <c r="CO50" s="59"/>
      <c r="CP50" s="59"/>
      <c r="CQ50" s="63">
        <f>+CO50+CP50-CN50</f>
        <v>0</v>
      </c>
      <c r="CR50" s="19">
        <f t="shared" si="326"/>
        <v>0</v>
      </c>
      <c r="CS50" s="51"/>
      <c r="CT50" s="52"/>
      <c r="CU50" s="52"/>
      <c r="CV50" s="52"/>
      <c r="CW50" s="64" t="str">
        <f>IF(CS50&lt;&gt;0,((VLOOKUP(CS50,'1. Standard_Cost'!$B$4:$D$8,2)+VLOOKUP(CS50,'1. Standard_Cost'!$B$4:$D$8,3))*CT50*CU50),"0")</f>
        <v>0</v>
      </c>
      <c r="CX50" s="54"/>
      <c r="CY50" s="54"/>
      <c r="CZ50" s="54"/>
      <c r="DA50" s="54"/>
      <c r="DB50" s="65">
        <f>+CX50*CZ50*'1. Standard_Cost'!$B$16</f>
        <v>0</v>
      </c>
      <c r="DC50" s="65">
        <f>+CX50*CY50*CZ50*'1. Standard_Cost'!$C$16</f>
        <v>0</v>
      </c>
      <c r="DD50" s="65">
        <f>+CX50*CZ50*DA50*'1. Standard_Cost'!$D$16</f>
        <v>0</v>
      </c>
      <c r="DE50" s="65">
        <f>+CX50*CY50*'1. Standard_Cost'!$E$16</f>
        <v>0</v>
      </c>
      <c r="DF50" s="65">
        <f t="shared" si="431"/>
        <v>0</v>
      </c>
      <c r="DG50" s="54"/>
      <c r="DH50" s="54"/>
      <c r="DI50" s="54"/>
      <c r="DJ50" s="65">
        <f>+DG50*((DI50*'1. Standard_Cost'!$B$20)+(DH50*DI50*'1. Standard_Cost'!$C$20))</f>
        <v>0</v>
      </c>
      <c r="DK50" s="54"/>
      <c r="DL50" s="54"/>
      <c r="DM50" s="65">
        <f>+DK50*'1. Standard_Cost'!$B$24+DL50*'1. Standard_Cost'!$C$24</f>
        <v>0</v>
      </c>
      <c r="DN50" s="56"/>
      <c r="DO50" s="57"/>
      <c r="DP50" s="65">
        <f>+CW50*'1. Standard_Cost'!$B$32</f>
        <v>0</v>
      </c>
      <c r="DQ50" s="65">
        <f t="shared" si="432"/>
        <v>0</v>
      </c>
      <c r="DR50" s="65">
        <f t="shared" si="433"/>
        <v>0</v>
      </c>
      <c r="DS50" s="54"/>
      <c r="DT50" s="54"/>
      <c r="DU50" s="54"/>
      <c r="DV50" s="64">
        <f>+DS50*'1. Standard_Cost'!$B$28</f>
        <v>0</v>
      </c>
      <c r="DW50" s="64">
        <f>+DT50*'1. Standard_Cost'!$C$28</f>
        <v>0</v>
      </c>
      <c r="DX50" s="64">
        <f>+DU50*'1. Standard_Cost'!$D$28</f>
        <v>0</v>
      </c>
      <c r="DY50" s="58"/>
      <c r="DZ50" s="58"/>
      <c r="EA50" s="65">
        <f>SUM(DV50,DW50,DX50,DY50,DZ50)</f>
        <v>0</v>
      </c>
      <c r="EB50" s="58"/>
      <c r="EC50" s="58"/>
      <c r="EE50" s="65">
        <f>SUM((SUMIF(CV50,"T",CW50)),DF50,DJ50,DM50,DN50,EA50,EB50)</f>
        <v>0</v>
      </c>
      <c r="EF50" s="65">
        <f>SUMIF(CV50,"P",CW50)</f>
        <v>0</v>
      </c>
      <c r="EG50" s="65">
        <f t="shared" si="434"/>
        <v>0</v>
      </c>
      <c r="EH50" s="65">
        <f t="shared" si="435"/>
        <v>0</v>
      </c>
      <c r="EI50" s="59"/>
      <c r="EJ50" s="59"/>
      <c r="EK50" s="63">
        <f>+EI50+EJ50-EH50</f>
        <v>0</v>
      </c>
      <c r="EL50" s="19">
        <f t="shared" si="327"/>
        <v>0</v>
      </c>
      <c r="EM50" s="66">
        <f>SUM(I50,BC50,CW50)</f>
        <v>0</v>
      </c>
      <c r="EN50" s="66">
        <f t="shared" si="420"/>
        <v>0</v>
      </c>
      <c r="EO50" s="66">
        <f t="shared" si="420"/>
        <v>0</v>
      </c>
      <c r="EP50" s="66">
        <f t="shared" si="420"/>
        <v>0</v>
      </c>
      <c r="EQ50" s="66">
        <f t="shared" si="420"/>
        <v>0</v>
      </c>
      <c r="ER50" s="66">
        <f t="shared" si="420"/>
        <v>0</v>
      </c>
      <c r="ES50" s="66">
        <f>SUM(V50,BP50,DJ50)</f>
        <v>0</v>
      </c>
      <c r="ET50" s="66">
        <f t="shared" si="421"/>
        <v>0</v>
      </c>
      <c r="EU50" s="66">
        <f t="shared" si="421"/>
        <v>0</v>
      </c>
      <c r="EV50" s="66">
        <f t="shared" si="421"/>
        <v>0</v>
      </c>
      <c r="EW50" s="66">
        <f t="shared" si="421"/>
        <v>0</v>
      </c>
      <c r="EX50" s="66">
        <f>SUM(AG50,CA50,DU50)</f>
        <v>0</v>
      </c>
      <c r="EY50" s="66">
        <f>SUM(AD50,BX50,DR50)</f>
        <v>0</v>
      </c>
      <c r="EZ50" s="66">
        <f t="shared" si="422"/>
        <v>0</v>
      </c>
      <c r="FA50" s="66">
        <f t="shared" si="422"/>
        <v>0</v>
      </c>
      <c r="FB50" s="66">
        <f t="shared" si="422"/>
        <v>0</v>
      </c>
      <c r="FC50" s="66">
        <f t="shared" si="422"/>
        <v>0</v>
      </c>
      <c r="FD50" s="66">
        <f t="shared" si="422"/>
        <v>0</v>
      </c>
      <c r="FE50" s="66">
        <f t="shared" si="422"/>
        <v>0</v>
      </c>
      <c r="FF50" s="66">
        <f t="shared" si="422"/>
        <v>0</v>
      </c>
      <c r="FG50" s="67"/>
      <c r="FH50" s="66">
        <f t="shared" si="423"/>
        <v>0</v>
      </c>
      <c r="FI50" s="66">
        <f t="shared" si="423"/>
        <v>0</v>
      </c>
      <c r="FJ50" s="66">
        <f t="shared" si="423"/>
        <v>0</v>
      </c>
      <c r="FK50" s="66">
        <f t="shared" si="423"/>
        <v>0</v>
      </c>
      <c r="FL50" s="66">
        <f t="shared" si="423"/>
        <v>0</v>
      </c>
      <c r="FM50" s="66">
        <f t="shared" si="423"/>
        <v>0</v>
      </c>
      <c r="FN50" s="267">
        <f t="shared" si="423"/>
        <v>0</v>
      </c>
      <c r="FO50" s="19">
        <f t="shared" si="332"/>
        <v>0</v>
      </c>
      <c r="FP50" s="68">
        <f t="shared" si="21"/>
        <v>0</v>
      </c>
    </row>
    <row r="51" spans="2:172" outlineLevel="1" x14ac:dyDescent="0.3">
      <c r="B51" s="295"/>
      <c r="C51" s="297"/>
      <c r="D51" s="71" t="s">
        <v>84</v>
      </c>
      <c r="E51" s="72"/>
      <c r="F51" s="72"/>
      <c r="G51" s="72"/>
      <c r="H51" s="73"/>
      <c r="I51" s="74">
        <f>SUM(I47:I50)</f>
        <v>0</v>
      </c>
      <c r="J51" s="72"/>
      <c r="K51" s="72"/>
      <c r="L51" s="72"/>
      <c r="M51" s="72"/>
      <c r="N51" s="75">
        <f>SUM(N47:N50)</f>
        <v>675</v>
      </c>
      <c r="O51" s="75">
        <f>SUM(O47:O50)</f>
        <v>2250</v>
      </c>
      <c r="P51" s="75">
        <f>SUM(P47:P50)</f>
        <v>8100</v>
      </c>
      <c r="Q51" s="75">
        <f>SUM(Q47:Q50)</f>
        <v>300</v>
      </c>
      <c r="R51" s="74">
        <f>SUM(R47:R50)</f>
        <v>11325</v>
      </c>
      <c r="S51" s="72"/>
      <c r="T51" s="72"/>
      <c r="U51" s="72"/>
      <c r="V51" s="74">
        <f>SUM(V47:V50)</f>
        <v>0</v>
      </c>
      <c r="W51" s="72"/>
      <c r="X51" s="72"/>
      <c r="Y51" s="74">
        <f t="shared" ref="Y51" si="436">SUM(Y47:Y50)</f>
        <v>0</v>
      </c>
      <c r="Z51" s="74">
        <f t="shared" ref="Z51" si="437">SUM(Z47:Z50)</f>
        <v>19000</v>
      </c>
      <c r="AA51" s="74">
        <f t="shared" ref="AA51" si="438">SUM(AA47:AA50)</f>
        <v>0</v>
      </c>
      <c r="AB51" s="74">
        <f t="shared" ref="AB51:AC51" si="439">SUM(AB47:AB50)</f>
        <v>0</v>
      </c>
      <c r="AC51" s="74">
        <f t="shared" si="439"/>
        <v>0</v>
      </c>
      <c r="AD51" s="74">
        <f t="shared" ref="AD51" si="440">SUM(AD47:AD50)</f>
        <v>30325</v>
      </c>
      <c r="AE51" s="72"/>
      <c r="AF51" s="72"/>
      <c r="AG51" s="72"/>
      <c r="AH51" s="72"/>
      <c r="AI51" s="72"/>
      <c r="AJ51" s="72"/>
      <c r="AK51" s="75">
        <f>SUM(AK47:AK50)</f>
        <v>0</v>
      </c>
      <c r="AL51" s="75">
        <f>SUM(AL47:AL50)</f>
        <v>0</v>
      </c>
      <c r="AM51" s="74">
        <f>SUM(AM47:AM50)</f>
        <v>0</v>
      </c>
      <c r="AN51" s="74">
        <f>SUM(AN47:AN50)</f>
        <v>0</v>
      </c>
      <c r="AO51" s="76"/>
      <c r="AP51" s="77"/>
      <c r="AQ51" s="74">
        <f t="shared" ref="AQ51:AW51" si="441">SUM(AQ47:AQ50)</f>
        <v>30325</v>
      </c>
      <c r="AR51" s="74">
        <f t="shared" si="441"/>
        <v>0</v>
      </c>
      <c r="AS51" s="74">
        <f t="shared" si="441"/>
        <v>0</v>
      </c>
      <c r="AT51" s="74">
        <f t="shared" si="441"/>
        <v>30325</v>
      </c>
      <c r="AU51" s="74">
        <f t="shared" si="441"/>
        <v>0</v>
      </c>
      <c r="AV51" s="74">
        <f t="shared" si="441"/>
        <v>0</v>
      </c>
      <c r="AW51" s="74">
        <f t="shared" si="441"/>
        <v>-30325</v>
      </c>
      <c r="AX51" s="19">
        <f t="shared" si="325"/>
        <v>0</v>
      </c>
      <c r="AY51" s="78"/>
      <c r="AZ51" s="79"/>
      <c r="BA51" s="79"/>
      <c r="BB51" s="80"/>
      <c r="BC51" s="81">
        <f>SUM(BC47:BC50)</f>
        <v>0</v>
      </c>
      <c r="BD51" s="79"/>
      <c r="BE51" s="79"/>
      <c r="BF51" s="79"/>
      <c r="BG51" s="79"/>
      <c r="BH51" s="82">
        <f>SUM(BH47:BH50)</f>
        <v>1125</v>
      </c>
      <c r="BI51" s="82">
        <f>SUM(BI47:BI50)</f>
        <v>3750</v>
      </c>
      <c r="BJ51" s="82">
        <f>SUM(BJ47:BJ50)</f>
        <v>9000</v>
      </c>
      <c r="BK51" s="82">
        <f>SUM(BK47:BK50)</f>
        <v>300</v>
      </c>
      <c r="BL51" s="81">
        <f>SUM(BL47:BL50)</f>
        <v>14175</v>
      </c>
      <c r="BM51" s="79"/>
      <c r="BN51" s="79"/>
      <c r="BO51" s="79"/>
      <c r="BP51" s="81">
        <f>SUM(BP47:BP50)</f>
        <v>0</v>
      </c>
      <c r="BQ51" s="79"/>
      <c r="BR51" s="79"/>
      <c r="BS51" s="81">
        <f t="shared" ref="BS51" si="442">SUM(BS47:BS50)</f>
        <v>0</v>
      </c>
      <c r="BT51" s="81">
        <f t="shared" ref="BT51" si="443">SUM(BT47:BT50)</f>
        <v>0</v>
      </c>
      <c r="BU51" s="81">
        <f t="shared" ref="BU51" si="444">SUM(BU47:BU50)</f>
        <v>0</v>
      </c>
      <c r="BV51" s="81">
        <f t="shared" ref="BV51" si="445">SUM(BV47:BV50)</f>
        <v>0</v>
      </c>
      <c r="BW51" s="81">
        <f t="shared" ref="BW51" si="446">SUM(BW47:BW50)</f>
        <v>0</v>
      </c>
      <c r="BX51" s="81">
        <f t="shared" ref="BX51" si="447">SUM(BX47:BX50)</f>
        <v>14175</v>
      </c>
      <c r="BY51" s="79"/>
      <c r="BZ51" s="79"/>
      <c r="CA51" s="79"/>
      <c r="CB51" s="79"/>
      <c r="CC51" s="79"/>
      <c r="CD51" s="79"/>
      <c r="CE51" s="82">
        <f>SUM(CE47:CE50)</f>
        <v>0</v>
      </c>
      <c r="CF51" s="82">
        <f>SUM(CF47:CF50)</f>
        <v>0</v>
      </c>
      <c r="CG51" s="81">
        <f>SUM(CG47:CG50)</f>
        <v>0</v>
      </c>
      <c r="CH51" s="81">
        <f>SUM(CH47:CH50)</f>
        <v>15000</v>
      </c>
      <c r="CI51" s="83"/>
      <c r="CJ51" s="24"/>
      <c r="CK51" s="81">
        <f t="shared" ref="CK51:CQ51" si="448">SUM(CK47:CK50)</f>
        <v>29175</v>
      </c>
      <c r="CL51" s="81">
        <f t="shared" si="448"/>
        <v>0</v>
      </c>
      <c r="CM51" s="81">
        <f t="shared" si="448"/>
        <v>0</v>
      </c>
      <c r="CN51" s="81">
        <f t="shared" si="448"/>
        <v>29175</v>
      </c>
      <c r="CO51" s="81">
        <f t="shared" si="448"/>
        <v>0</v>
      </c>
      <c r="CP51" s="81">
        <f t="shared" si="448"/>
        <v>0</v>
      </c>
      <c r="CQ51" s="81">
        <f t="shared" si="448"/>
        <v>-29175</v>
      </c>
      <c r="CR51" s="19">
        <f t="shared" si="326"/>
        <v>0</v>
      </c>
      <c r="CS51" s="84"/>
      <c r="CT51" s="85"/>
      <c r="CU51" s="85"/>
      <c r="CV51" s="86"/>
      <c r="CW51" s="87">
        <f>SUM(CW47:CW50)</f>
        <v>0</v>
      </c>
      <c r="CX51" s="85"/>
      <c r="CY51" s="85"/>
      <c r="CZ51" s="85"/>
      <c r="DA51" s="85"/>
      <c r="DB51" s="88">
        <f>SUM(DB47:DB50)</f>
        <v>330</v>
      </c>
      <c r="DC51" s="88">
        <f>SUM(DC47:DC50)</f>
        <v>1100</v>
      </c>
      <c r="DD51" s="88">
        <f>SUM(DD47:DD50)</f>
        <v>1320</v>
      </c>
      <c r="DE51" s="88">
        <f>SUM(DE47:DE50)</f>
        <v>100</v>
      </c>
      <c r="DF51" s="87">
        <f>SUM(DF47:DF50)</f>
        <v>2850</v>
      </c>
      <c r="DG51" s="85"/>
      <c r="DH51" s="85"/>
      <c r="DI51" s="85"/>
      <c r="DJ51" s="87">
        <f>SUM(DJ47:DJ50)</f>
        <v>0</v>
      </c>
      <c r="DK51" s="85"/>
      <c r="DL51" s="85"/>
      <c r="DM51" s="87">
        <f t="shared" ref="DM51" si="449">SUM(DM47:DM50)</f>
        <v>7000</v>
      </c>
      <c r="DN51" s="87">
        <f t="shared" ref="DN51" si="450">SUM(DN47:DN50)</f>
        <v>5000</v>
      </c>
      <c r="DO51" s="87">
        <f t="shared" ref="DO51" si="451">SUM(DO47:DO50)</f>
        <v>0</v>
      </c>
      <c r="DP51" s="87">
        <f t="shared" ref="DP51" si="452">SUM(DP47:DP50)</f>
        <v>0</v>
      </c>
      <c r="DQ51" s="87">
        <f t="shared" ref="DQ51" si="453">SUM(DQ47:DQ50)</f>
        <v>0</v>
      </c>
      <c r="DR51" s="87">
        <f t="shared" ref="DR51" si="454">SUM(DR47:DR50)</f>
        <v>14850</v>
      </c>
      <c r="DS51" s="85"/>
      <c r="DT51" s="85"/>
      <c r="DU51" s="85"/>
      <c r="DV51" s="85"/>
      <c r="DW51" s="85"/>
      <c r="DX51" s="85"/>
      <c r="DY51" s="88">
        <f>SUM(DY47:DY50)</f>
        <v>0</v>
      </c>
      <c r="DZ51" s="88">
        <f>SUM(DZ47:DZ50)</f>
        <v>0</v>
      </c>
      <c r="EA51" s="87">
        <f>SUM(EA47:EA50)</f>
        <v>0</v>
      </c>
      <c r="EB51" s="87">
        <f>SUM(EB47:EB50)</f>
        <v>0</v>
      </c>
      <c r="EC51" s="89"/>
      <c r="ED51" s="24"/>
      <c r="EE51" s="87">
        <f t="shared" ref="EE51:EK51" si="455">SUM(EE47:EE50)</f>
        <v>14850</v>
      </c>
      <c r="EF51" s="87">
        <f t="shared" si="455"/>
        <v>0</v>
      </c>
      <c r="EG51" s="87">
        <f t="shared" si="455"/>
        <v>0</v>
      </c>
      <c r="EH51" s="87">
        <f t="shared" si="455"/>
        <v>14850</v>
      </c>
      <c r="EI51" s="87">
        <f t="shared" si="455"/>
        <v>0</v>
      </c>
      <c r="EJ51" s="87">
        <f t="shared" si="455"/>
        <v>0</v>
      </c>
      <c r="EK51" s="87">
        <f t="shared" si="455"/>
        <v>-14850</v>
      </c>
      <c r="EL51" s="19">
        <f t="shared" si="327"/>
        <v>0</v>
      </c>
      <c r="EM51" s="90">
        <f t="shared" ref="EM51:ES51" si="456">SUM(EM47:EM50)</f>
        <v>0</v>
      </c>
      <c r="EN51" s="91">
        <f t="shared" si="456"/>
        <v>2130</v>
      </c>
      <c r="EO51" s="91">
        <f t="shared" si="456"/>
        <v>7100</v>
      </c>
      <c r="EP51" s="91">
        <f t="shared" si="456"/>
        <v>18420</v>
      </c>
      <c r="EQ51" s="91">
        <f t="shared" si="456"/>
        <v>700</v>
      </c>
      <c r="ER51" s="90">
        <f t="shared" si="456"/>
        <v>28350</v>
      </c>
      <c r="ES51" s="90">
        <f t="shared" si="456"/>
        <v>0</v>
      </c>
      <c r="ET51" s="90">
        <f t="shared" ref="ET51" si="457">SUM(ET47:ET50)</f>
        <v>7000</v>
      </c>
      <c r="EU51" s="90">
        <f t="shared" ref="EU51" si="458">SUM(EU47:EU50)</f>
        <v>24000</v>
      </c>
      <c r="EV51" s="90">
        <f t="shared" ref="EV51" si="459">SUM(EV47:EV50)</f>
        <v>0</v>
      </c>
      <c r="EW51" s="90">
        <f t="shared" ref="EW51" si="460">SUM(EW47:EW50)</f>
        <v>0</v>
      </c>
      <c r="EX51" s="90">
        <f t="shared" ref="EX51" si="461">SUM(EX47:EX50)</f>
        <v>0</v>
      </c>
      <c r="EY51" s="90">
        <f t="shared" ref="EY51" si="462">SUM(EY47:EY50)</f>
        <v>59350</v>
      </c>
      <c r="EZ51" s="91"/>
      <c r="FA51" s="91"/>
      <c r="FB51" s="91">
        <f>SUM(FB47:FB50)</f>
        <v>0</v>
      </c>
      <c r="FC51" s="91">
        <f>SUM(FC47:FC50)</f>
        <v>0</v>
      </c>
      <c r="FD51" s="91">
        <f>SUM(FD47:FD50)</f>
        <v>0</v>
      </c>
      <c r="FE51" s="90">
        <f>SUM(FE47:FE50)</f>
        <v>0</v>
      </c>
      <c r="FF51" s="90">
        <f>SUM(FF47:FF50)</f>
        <v>15000</v>
      </c>
      <c r="FG51" s="92"/>
      <c r="FH51" s="90">
        <f t="shared" ref="FH51:FN51" si="463">SUM(FH47:FH50)</f>
        <v>74350</v>
      </c>
      <c r="FI51" s="90">
        <f t="shared" si="463"/>
        <v>0</v>
      </c>
      <c r="FJ51" s="90">
        <f t="shared" si="463"/>
        <v>0</v>
      </c>
      <c r="FK51" s="90">
        <f t="shared" si="463"/>
        <v>74350</v>
      </c>
      <c r="FL51" s="93">
        <f t="shared" si="463"/>
        <v>0</v>
      </c>
      <c r="FM51" s="93">
        <f t="shared" si="463"/>
        <v>0</v>
      </c>
      <c r="FN51" s="93">
        <f t="shared" si="463"/>
        <v>-74350</v>
      </c>
      <c r="FO51" s="19">
        <f t="shared" si="332"/>
        <v>0</v>
      </c>
      <c r="FP51" s="68">
        <f t="shared" si="21"/>
        <v>0</v>
      </c>
    </row>
    <row r="52" spans="2:172" x14ac:dyDescent="0.3">
      <c r="B52" s="296"/>
      <c r="C52" s="94" t="s">
        <v>87</v>
      </c>
      <c r="D52" s="95"/>
      <c r="E52" s="118"/>
      <c r="F52" s="118"/>
      <c r="G52" s="118"/>
      <c r="H52" s="119"/>
      <c r="I52" s="120">
        <f>SUM(I41,I46,I51)</f>
        <v>0</v>
      </c>
      <c r="J52" s="118"/>
      <c r="K52" s="118"/>
      <c r="L52" s="118"/>
      <c r="M52" s="118"/>
      <c r="N52" s="121">
        <f>SUM(N41,N46,N51)</f>
        <v>675</v>
      </c>
      <c r="O52" s="121">
        <f>SUM(O41,O46,O51)</f>
        <v>2250</v>
      </c>
      <c r="P52" s="121">
        <f>SUM(P41,P46,P51)</f>
        <v>8100</v>
      </c>
      <c r="Q52" s="121">
        <f>SUM(Q41,Q46,Q51)</f>
        <v>300</v>
      </c>
      <c r="R52" s="120">
        <f>SUM(R41,R46,R51)</f>
        <v>11325</v>
      </c>
      <c r="S52" s="118"/>
      <c r="T52" s="118"/>
      <c r="U52" s="118"/>
      <c r="V52" s="120">
        <f>SUM(V41,V46,V51)</f>
        <v>30000</v>
      </c>
      <c r="W52" s="118"/>
      <c r="X52" s="118"/>
      <c r="Y52" s="120">
        <f t="shared" ref="Y52" si="464">SUM(Y41,Y46,Y51)</f>
        <v>0</v>
      </c>
      <c r="Z52" s="120">
        <f t="shared" ref="Z52" si="465">SUM(Z41,Z46,Z51)</f>
        <v>19000</v>
      </c>
      <c r="AA52" s="120">
        <f t="shared" ref="AA52" si="466">SUM(AA41,AA46,AA51)</f>
        <v>0</v>
      </c>
      <c r="AB52" s="120">
        <f t="shared" ref="AB52:AC52" si="467">SUM(AB41,AB46,AB51)</f>
        <v>0</v>
      </c>
      <c r="AC52" s="120">
        <f t="shared" si="467"/>
        <v>0</v>
      </c>
      <c r="AD52" s="120">
        <f t="shared" ref="AD52" si="468">SUM(AD41,AD46,AD51)</f>
        <v>60325</v>
      </c>
      <c r="AE52" s="118"/>
      <c r="AF52" s="118"/>
      <c r="AG52" s="118"/>
      <c r="AH52" s="118"/>
      <c r="AI52" s="118"/>
      <c r="AJ52" s="118"/>
      <c r="AK52" s="121">
        <f>SUM(AK41,AK46,AK51)</f>
        <v>0</v>
      </c>
      <c r="AL52" s="121">
        <f>SUM(AL41,AL46,AL51)</f>
        <v>0</v>
      </c>
      <c r="AM52" s="120">
        <f>SUM(AM41,AM46,AM51)</f>
        <v>0</v>
      </c>
      <c r="AN52" s="120">
        <f>SUM(AN41,AN46,AN51)</f>
        <v>0</v>
      </c>
      <c r="AO52" s="122"/>
      <c r="AP52" s="100"/>
      <c r="AQ52" s="120">
        <f>SUM(AQ41,AQ46,AQ51)</f>
        <v>60325</v>
      </c>
      <c r="AR52" s="120">
        <f>SUM(AR41,AR46,AR51)</f>
        <v>0</v>
      </c>
      <c r="AS52" s="120">
        <f>SUM(AS41,AS46,AS51)</f>
        <v>0</v>
      </c>
      <c r="AT52" s="120">
        <f>SUM(AT41,AT46,AT51)</f>
        <v>60325</v>
      </c>
      <c r="AU52" s="98">
        <f>SUM(AU41,AU46,AU51)</f>
        <v>0</v>
      </c>
      <c r="AV52" s="98">
        <f t="shared" ref="AV52:AW52" si="469">SUM(AV41,AV46,AV51)</f>
        <v>0</v>
      </c>
      <c r="AW52" s="98">
        <f t="shared" si="469"/>
        <v>-60325</v>
      </c>
      <c r="AX52" s="101">
        <f>SUM(AX41,AX46,AX51)</f>
        <v>0</v>
      </c>
      <c r="AY52" s="123"/>
      <c r="AZ52" s="124"/>
      <c r="BA52" s="124"/>
      <c r="BB52" s="125"/>
      <c r="BC52" s="126">
        <f>SUM(BC41,BC46,BC51)</f>
        <v>0</v>
      </c>
      <c r="BD52" s="124"/>
      <c r="BE52" s="124"/>
      <c r="BF52" s="124"/>
      <c r="BG52" s="124"/>
      <c r="BH52" s="127">
        <f>SUM(BH41,BH46,BH51)</f>
        <v>1125</v>
      </c>
      <c r="BI52" s="127">
        <f>SUM(BI41,BI46,BI51)</f>
        <v>3750</v>
      </c>
      <c r="BJ52" s="127">
        <f>SUM(BJ41,BJ46,BJ51)</f>
        <v>9000</v>
      </c>
      <c r="BK52" s="127">
        <f>SUM(BK41,BK46,BK51)</f>
        <v>300</v>
      </c>
      <c r="BL52" s="126">
        <f>SUM(BL41,BL46,BL51)</f>
        <v>14175</v>
      </c>
      <c r="BM52" s="124"/>
      <c r="BN52" s="124"/>
      <c r="BO52" s="124"/>
      <c r="BP52" s="126">
        <f>SUM(BP41,BP46,BP51)</f>
        <v>0</v>
      </c>
      <c r="BQ52" s="124"/>
      <c r="BR52" s="124"/>
      <c r="BS52" s="126">
        <f t="shared" ref="BS52" si="470">SUM(BS41,BS46,BS51)</f>
        <v>0</v>
      </c>
      <c r="BT52" s="126">
        <f t="shared" ref="BT52" si="471">SUM(BT41,BT46,BT51)</f>
        <v>0</v>
      </c>
      <c r="BU52" s="126">
        <f t="shared" ref="BU52" si="472">SUM(BU41,BU46,BU51)</f>
        <v>0</v>
      </c>
      <c r="BV52" s="126">
        <f t="shared" ref="BV52" si="473">SUM(BV41,BV46,BV51)</f>
        <v>0</v>
      </c>
      <c r="BW52" s="126">
        <f t="shared" ref="BW52" si="474">SUM(BW41,BW46,BW51)</f>
        <v>0</v>
      </c>
      <c r="BX52" s="126">
        <f t="shared" ref="BX52" si="475">SUM(BX41,BX46,BX51)</f>
        <v>14175</v>
      </c>
      <c r="BY52" s="124"/>
      <c r="BZ52" s="124"/>
      <c r="CA52" s="124"/>
      <c r="CB52" s="124"/>
      <c r="CC52" s="124"/>
      <c r="CD52" s="124"/>
      <c r="CE52" s="127">
        <f>SUM(CE41,CE46,CE51)</f>
        <v>0</v>
      </c>
      <c r="CF52" s="127">
        <f>SUM(CF41,CF46,CF51)</f>
        <v>0</v>
      </c>
      <c r="CG52" s="126">
        <f>SUM(CG41,CG46,CG51)</f>
        <v>0</v>
      </c>
      <c r="CH52" s="126">
        <f>SUM(CH41,CH46,CH51)</f>
        <v>45000</v>
      </c>
      <c r="CI52" s="128"/>
      <c r="CJ52" s="25"/>
      <c r="CK52" s="126">
        <f>SUM(CK41,CK46,CK51)</f>
        <v>59175</v>
      </c>
      <c r="CL52" s="126">
        <f>SUM(CL41,CL46,CL51)</f>
        <v>0</v>
      </c>
      <c r="CM52" s="126">
        <f>SUM(CM41,CM46,CM51)</f>
        <v>0</v>
      </c>
      <c r="CN52" s="126">
        <f>SUM(CN41,CN46,CN51)</f>
        <v>59175</v>
      </c>
      <c r="CO52" s="105">
        <f>SUM(CO41,CO46,CO51)</f>
        <v>0</v>
      </c>
      <c r="CP52" s="105">
        <f t="shared" ref="CP52" si="476">SUM(CP41,CP46,CP51)</f>
        <v>0</v>
      </c>
      <c r="CQ52" s="105">
        <f t="shared" ref="CQ52" si="477">SUM(CQ41,CQ46,CQ51)</f>
        <v>-59175</v>
      </c>
      <c r="CR52" s="19">
        <f t="shared" si="326"/>
        <v>0</v>
      </c>
      <c r="CS52" s="129"/>
      <c r="CT52" s="130"/>
      <c r="CU52" s="130"/>
      <c r="CV52" s="131"/>
      <c r="CW52" s="132">
        <f>SUM(CW41,CW46,CW51)</f>
        <v>0</v>
      </c>
      <c r="CX52" s="130"/>
      <c r="CY52" s="130"/>
      <c r="CZ52" s="130"/>
      <c r="DA52" s="130"/>
      <c r="DB52" s="133">
        <f>SUM(DB41,DB46,DB51)</f>
        <v>1380</v>
      </c>
      <c r="DC52" s="133">
        <f>SUM(DC41,DC46,DC51)</f>
        <v>4975</v>
      </c>
      <c r="DD52" s="133">
        <f>SUM(DD41,DD46,DD51)</f>
        <v>8820</v>
      </c>
      <c r="DE52" s="133">
        <f>SUM(DE41,DE46,DE51)</f>
        <v>550</v>
      </c>
      <c r="DF52" s="132">
        <f>SUM(DF41,DF46,DF51)</f>
        <v>15725</v>
      </c>
      <c r="DG52" s="130"/>
      <c r="DH52" s="130"/>
      <c r="DI52" s="130"/>
      <c r="DJ52" s="132">
        <f>SUM(DJ41,DJ46,DJ51)</f>
        <v>0</v>
      </c>
      <c r="DK52" s="130"/>
      <c r="DL52" s="130"/>
      <c r="DM52" s="132">
        <f t="shared" ref="DM52" si="478">SUM(DM41,DM46,DM51)</f>
        <v>18750</v>
      </c>
      <c r="DN52" s="132">
        <f t="shared" ref="DN52" si="479">SUM(DN41,DN46,DN51)</f>
        <v>5000</v>
      </c>
      <c r="DO52" s="132">
        <f t="shared" ref="DO52" si="480">SUM(DO41,DO46,DO51)</f>
        <v>0</v>
      </c>
      <c r="DP52" s="132">
        <f t="shared" ref="DP52" si="481">SUM(DP41,DP46,DP51)</f>
        <v>0</v>
      </c>
      <c r="DQ52" s="132">
        <f t="shared" ref="DQ52" si="482">SUM(DQ41,DQ46,DQ51)</f>
        <v>0</v>
      </c>
      <c r="DR52" s="132">
        <f t="shared" ref="DR52" si="483">SUM(DR41,DR46,DR51)</f>
        <v>39475</v>
      </c>
      <c r="DS52" s="130"/>
      <c r="DT52" s="130"/>
      <c r="DU52" s="130"/>
      <c r="DV52" s="130"/>
      <c r="DW52" s="130"/>
      <c r="DX52" s="130"/>
      <c r="DY52" s="133">
        <f>SUM(DY41,DY46,DY51)</f>
        <v>0</v>
      </c>
      <c r="DZ52" s="133">
        <f>SUM(DZ41,DZ46,DZ51)</f>
        <v>0</v>
      </c>
      <c r="EA52" s="132">
        <f>SUM(EA41,EA46,EA51)</f>
        <v>0</v>
      </c>
      <c r="EB52" s="132">
        <f>SUM(EB41,EB46,EB51)</f>
        <v>10000</v>
      </c>
      <c r="EC52" s="134"/>
      <c r="ED52" s="25"/>
      <c r="EE52" s="132">
        <f t="shared" ref="EE52:ES52" si="484">SUM(EE41,EE46,EE51)</f>
        <v>49475</v>
      </c>
      <c r="EF52" s="132">
        <f t="shared" si="484"/>
        <v>0</v>
      </c>
      <c r="EG52" s="132">
        <f t="shared" si="484"/>
        <v>0</v>
      </c>
      <c r="EH52" s="132">
        <f t="shared" si="484"/>
        <v>49475</v>
      </c>
      <c r="EI52" s="111">
        <f>SUM(EI41,EI46,EI51)</f>
        <v>0</v>
      </c>
      <c r="EJ52" s="111">
        <f t="shared" ref="EJ52" si="485">SUM(EJ41,EJ46,EJ51)</f>
        <v>0</v>
      </c>
      <c r="EK52" s="111">
        <f t="shared" ref="EK52" si="486">SUM(EK41,EK46,EK51)</f>
        <v>-49475</v>
      </c>
      <c r="EL52" s="19">
        <f t="shared" si="327"/>
        <v>0</v>
      </c>
      <c r="EM52" s="135">
        <f t="shared" si="484"/>
        <v>0</v>
      </c>
      <c r="EN52" s="136">
        <f t="shared" si="484"/>
        <v>3180</v>
      </c>
      <c r="EO52" s="136">
        <f t="shared" si="484"/>
        <v>10975</v>
      </c>
      <c r="EP52" s="136">
        <f t="shared" si="484"/>
        <v>25920</v>
      </c>
      <c r="EQ52" s="136">
        <f t="shared" si="484"/>
        <v>1150</v>
      </c>
      <c r="ER52" s="135">
        <f t="shared" si="484"/>
        <v>41225</v>
      </c>
      <c r="ES52" s="135">
        <f t="shared" si="484"/>
        <v>30000</v>
      </c>
      <c r="ET52" s="135">
        <f t="shared" ref="ET52" si="487">SUM(ET41,ET46,ET51)</f>
        <v>18750</v>
      </c>
      <c r="EU52" s="135">
        <f t="shared" ref="EU52" si="488">SUM(EU41,EU46,EU51)</f>
        <v>24000</v>
      </c>
      <c r="EV52" s="135">
        <f t="shared" ref="EV52" si="489">SUM(EV41,EV46,EV51)</f>
        <v>0</v>
      </c>
      <c r="EW52" s="135">
        <f t="shared" ref="EW52" si="490">SUM(EW41,EW46,EW51)</f>
        <v>0</v>
      </c>
      <c r="EX52" s="135">
        <f t="shared" ref="EX52" si="491">SUM(EX41,EX46,EX51)</f>
        <v>0</v>
      </c>
      <c r="EY52" s="135">
        <f t="shared" ref="EY52" si="492">SUM(EY41,EY46,EY51)</f>
        <v>113975</v>
      </c>
      <c r="EZ52" s="136"/>
      <c r="FA52" s="136"/>
      <c r="FB52" s="136">
        <f>SUM(FB41,FB46,FB51)</f>
        <v>0</v>
      </c>
      <c r="FC52" s="136">
        <f>SUM(FC41,FC46,FC51)</f>
        <v>0</v>
      </c>
      <c r="FD52" s="136">
        <f>SUM(FD41,FD46,FD51)</f>
        <v>0</v>
      </c>
      <c r="FE52" s="135">
        <f>SUM(FE41,FE46,FE51)</f>
        <v>0</v>
      </c>
      <c r="FF52" s="135">
        <f>SUM(FF41,FF46,FF51)</f>
        <v>55000</v>
      </c>
      <c r="FG52" s="116"/>
      <c r="FH52" s="135">
        <f>SUM(FH41,FH46,FH51)</f>
        <v>168975</v>
      </c>
      <c r="FI52" s="135">
        <f>SUM(FI41,FI46,FI51)</f>
        <v>0</v>
      </c>
      <c r="FJ52" s="135">
        <f>SUM(FJ41,FJ46,FJ51)</f>
        <v>0</v>
      </c>
      <c r="FK52" s="135">
        <f>SUM(FK41,FK46,FK51)</f>
        <v>168975</v>
      </c>
      <c r="FL52" s="117">
        <f>SUM(FL41,FL46,FL51)</f>
        <v>0</v>
      </c>
      <c r="FM52" s="117">
        <f t="shared" ref="FM52" si="493">SUM(FM41,FM46,FM51)</f>
        <v>0</v>
      </c>
      <c r="FN52" s="117">
        <f t="shared" ref="FN52" si="494">SUM(FN41,FN46,FN51)</f>
        <v>-168975</v>
      </c>
      <c r="FO52" s="19">
        <f>SUM(FO41,FO46,FO51)</f>
        <v>0</v>
      </c>
      <c r="FP52" s="68">
        <f t="shared" si="21"/>
        <v>0</v>
      </c>
    </row>
    <row r="53" spans="2:172" x14ac:dyDescent="0.3">
      <c r="B53" s="94" t="s">
        <v>47</v>
      </c>
      <c r="C53" s="137"/>
      <c r="D53" s="76"/>
      <c r="E53" s="72"/>
      <c r="F53" s="72"/>
      <c r="G53" s="72"/>
      <c r="H53" s="73"/>
      <c r="I53" s="98">
        <f>SUM(I52,I36,I20)</f>
        <v>61200</v>
      </c>
      <c r="J53" s="72"/>
      <c r="K53" s="72"/>
      <c r="L53" s="72"/>
      <c r="M53" s="72"/>
      <c r="N53" s="72"/>
      <c r="O53" s="99">
        <f>SUM(O52,O36,O20)</f>
        <v>9600</v>
      </c>
      <c r="P53" s="99">
        <f>SUM(P52,P36,P20)</f>
        <v>15720</v>
      </c>
      <c r="Q53" s="99">
        <f>SUM(Q52,Q36,Q20)</f>
        <v>1400</v>
      </c>
      <c r="R53" s="98">
        <f>SUM(R52,R36,R20)</f>
        <v>29600</v>
      </c>
      <c r="S53" s="72"/>
      <c r="T53" s="72"/>
      <c r="U53" s="72"/>
      <c r="V53" s="98">
        <f>SUM(V52,V36,V20)</f>
        <v>30000</v>
      </c>
      <c r="W53" s="72"/>
      <c r="X53" s="72"/>
      <c r="Y53" s="98">
        <f t="shared" ref="Y53:AD53" si="495">SUM(Y52,Y36,Y20)</f>
        <v>154750</v>
      </c>
      <c r="Z53" s="98">
        <f t="shared" si="495"/>
        <v>134000</v>
      </c>
      <c r="AA53" s="98">
        <f t="shared" si="495"/>
        <v>0</v>
      </c>
      <c r="AB53" s="98">
        <f t="shared" si="495"/>
        <v>12240</v>
      </c>
      <c r="AC53" s="98">
        <f t="shared" si="495"/>
        <v>0</v>
      </c>
      <c r="AD53" s="98">
        <f t="shared" si="495"/>
        <v>360590</v>
      </c>
      <c r="AE53" s="72"/>
      <c r="AF53" s="72"/>
      <c r="AG53" s="72"/>
      <c r="AH53" s="72"/>
      <c r="AI53" s="72"/>
      <c r="AJ53" s="72"/>
      <c r="AK53" s="99">
        <f>SUM(AK52,AK36,AK20)</f>
        <v>150000</v>
      </c>
      <c r="AL53" s="99">
        <f>SUM(AL52,AL36,AL20)</f>
        <v>0</v>
      </c>
      <c r="AM53" s="98">
        <f>SUM(AM52,AM36,AM20)</f>
        <v>364400</v>
      </c>
      <c r="AN53" s="138">
        <f>SUM(AN52,AN36,AN20)</f>
        <v>15000</v>
      </c>
      <c r="AO53" s="76"/>
      <c r="AQ53" s="98">
        <f>SUM(AQ52,AQ36,AQ20)</f>
        <v>733150</v>
      </c>
      <c r="AR53" s="98">
        <f>SUM(AR52,AR36,AR20)</f>
        <v>55800</v>
      </c>
      <c r="AS53" s="98">
        <f>SUM(AS52,AS36,AS20)</f>
        <v>12240</v>
      </c>
      <c r="AT53" s="98">
        <f>SUM(AT52,AT36,AT20)</f>
        <v>801190</v>
      </c>
      <c r="AU53" s="98">
        <f>SUM(AU52,AU36,AU20)</f>
        <v>170800</v>
      </c>
      <c r="AV53" s="98">
        <f t="shared" ref="AV53:AW53" si="496">SUM(AV52,AV36,AV20)</f>
        <v>199860</v>
      </c>
      <c r="AW53" s="98">
        <f t="shared" si="496"/>
        <v>-430530</v>
      </c>
      <c r="AX53" s="101">
        <f>SUM(AX42,AX47,AX52)</f>
        <v>0</v>
      </c>
      <c r="AY53" s="78"/>
      <c r="AZ53" s="79"/>
      <c r="BA53" s="79"/>
      <c r="BB53" s="80"/>
      <c r="BC53" s="105">
        <f>SUM(BC52,BC36,BC20)</f>
        <v>115800</v>
      </c>
      <c r="BD53" s="79"/>
      <c r="BE53" s="79"/>
      <c r="BF53" s="79"/>
      <c r="BG53" s="79"/>
      <c r="BH53" s="79"/>
      <c r="BI53" s="106">
        <f>SUM(BI52,BI36,BI20)</f>
        <v>12250</v>
      </c>
      <c r="BJ53" s="106">
        <f>SUM(BJ52,BJ36,BJ20)</f>
        <v>9000</v>
      </c>
      <c r="BK53" s="106">
        <f>SUM(BK52,BK36,BK20)</f>
        <v>900</v>
      </c>
      <c r="BL53" s="105">
        <f>SUM(BL52,BL36,BL20)</f>
        <v>26125</v>
      </c>
      <c r="BM53" s="79"/>
      <c r="BN53" s="79"/>
      <c r="BO53" s="79"/>
      <c r="BP53" s="105">
        <f>SUM(BP52,BP36,BP20)</f>
        <v>0</v>
      </c>
      <c r="BQ53" s="79"/>
      <c r="BR53" s="79"/>
      <c r="BS53" s="105">
        <f t="shared" ref="BS53:BX53" si="497">SUM(BS52,BS36,BS20)</f>
        <v>253500</v>
      </c>
      <c r="BT53" s="105">
        <f t="shared" si="497"/>
        <v>30000</v>
      </c>
      <c r="BU53" s="105">
        <f t="shared" si="497"/>
        <v>8500</v>
      </c>
      <c r="BV53" s="105">
        <f t="shared" si="497"/>
        <v>23160</v>
      </c>
      <c r="BW53" s="105">
        <f t="shared" si="497"/>
        <v>11420</v>
      </c>
      <c r="BX53" s="105">
        <f t="shared" si="497"/>
        <v>341285</v>
      </c>
      <c r="BY53" s="79"/>
      <c r="BZ53" s="79"/>
      <c r="CA53" s="79"/>
      <c r="CB53" s="79"/>
      <c r="CC53" s="79"/>
      <c r="CD53" s="79"/>
      <c r="CE53" s="106">
        <f>SUM(CE52,CE36,CE20)</f>
        <v>30000</v>
      </c>
      <c r="CF53" s="106">
        <f>SUM(CF52,CF36,CF20)</f>
        <v>0</v>
      </c>
      <c r="CG53" s="105">
        <f>SUM(CG52,CG36,CG20)</f>
        <v>30400</v>
      </c>
      <c r="CH53" s="139">
        <f>SUM(CH52,CH36,CH20)</f>
        <v>130000</v>
      </c>
      <c r="CI53" s="83"/>
      <c r="CK53" s="105">
        <f>SUM(CK52,CK36,CK20)</f>
        <v>470025</v>
      </c>
      <c r="CL53" s="105">
        <f>SUM(CL52,CL36,CL20)</f>
        <v>115800</v>
      </c>
      <c r="CM53" s="105">
        <f>SUM(CM52,CM36,CM20)</f>
        <v>31660</v>
      </c>
      <c r="CN53" s="105">
        <f>SUM(CN52,CN36,CN20)</f>
        <v>617485</v>
      </c>
      <c r="CO53" s="105">
        <f>SUM(CO52,CO36,CO20)</f>
        <v>185800</v>
      </c>
      <c r="CP53" s="105">
        <f t="shared" ref="CP53" si="498">SUM(CP52,CP36,CP20)</f>
        <v>120750</v>
      </c>
      <c r="CQ53" s="105">
        <f t="shared" ref="CQ53" si="499">SUM(CQ52,CQ36,CQ20)</f>
        <v>-310935</v>
      </c>
      <c r="CR53" s="19">
        <f t="shared" si="326"/>
        <v>0</v>
      </c>
      <c r="CS53" s="84"/>
      <c r="CT53" s="85"/>
      <c r="CU53" s="85"/>
      <c r="CV53" s="86"/>
      <c r="CW53" s="111">
        <f>SUM(CW52,CW36,CW20)</f>
        <v>132000</v>
      </c>
      <c r="CX53" s="85"/>
      <c r="CY53" s="85"/>
      <c r="CZ53" s="85"/>
      <c r="DA53" s="85"/>
      <c r="DB53" s="85"/>
      <c r="DC53" s="112">
        <f>SUM(DC52,DC36,DC20)</f>
        <v>6975</v>
      </c>
      <c r="DD53" s="112">
        <f>SUM(DD52,DD36,DD20)</f>
        <v>12420</v>
      </c>
      <c r="DE53" s="112">
        <f>SUM(DE52,DE36,DE20)</f>
        <v>950</v>
      </c>
      <c r="DF53" s="111">
        <f>SUM(DF52,DF36,DF20)</f>
        <v>22025</v>
      </c>
      <c r="DG53" s="85"/>
      <c r="DH53" s="85"/>
      <c r="DI53" s="85"/>
      <c r="DJ53" s="111">
        <f>SUM(DJ52,DJ36,DJ20)</f>
        <v>26000</v>
      </c>
      <c r="DK53" s="85"/>
      <c r="DL53" s="85"/>
      <c r="DM53" s="111">
        <f t="shared" ref="DM53:DR53" si="500">SUM(DM52,DM36,DM20)</f>
        <v>155000</v>
      </c>
      <c r="DN53" s="111">
        <f t="shared" si="500"/>
        <v>20000</v>
      </c>
      <c r="DO53" s="111">
        <f t="shared" si="500"/>
        <v>12500</v>
      </c>
      <c r="DP53" s="111">
        <f t="shared" si="500"/>
        <v>26400</v>
      </c>
      <c r="DQ53" s="111">
        <f t="shared" si="500"/>
        <v>14420</v>
      </c>
      <c r="DR53" s="111">
        <f t="shared" si="500"/>
        <v>261925</v>
      </c>
      <c r="DS53" s="85"/>
      <c r="DT53" s="85"/>
      <c r="DU53" s="85"/>
      <c r="DV53" s="85"/>
      <c r="DW53" s="85"/>
      <c r="DX53" s="85"/>
      <c r="DY53" s="112">
        <f>SUM(DY52,DY36,DY20)</f>
        <v>30000</v>
      </c>
      <c r="DZ53" s="112">
        <f>SUM(DZ52,DZ36,DZ20)</f>
        <v>0</v>
      </c>
      <c r="EA53" s="111">
        <f>SUM(EA52,EA36,EA20)</f>
        <v>30400</v>
      </c>
      <c r="EB53" s="140">
        <f>SUM(EB52,EB36,EB20)</f>
        <v>14000</v>
      </c>
      <c r="EC53" s="89"/>
      <c r="EE53" s="111">
        <f>SUM(EE52,EE36,EE20)</f>
        <v>267425</v>
      </c>
      <c r="EF53" s="111">
        <f>SUM(EF52,EF36,EF20)</f>
        <v>132000</v>
      </c>
      <c r="EG53" s="111">
        <f>SUM(EG52,EG36,EG20)</f>
        <v>38900</v>
      </c>
      <c r="EH53" s="111">
        <f>SUM(EH52,EH36,EH20)</f>
        <v>438325</v>
      </c>
      <c r="EI53" s="111">
        <f>SUM(EI52,EI36,EI20)</f>
        <v>202000</v>
      </c>
      <c r="EJ53" s="111">
        <f t="shared" ref="EJ53" si="501">SUM(EJ52,EJ36,EJ20)</f>
        <v>127230</v>
      </c>
      <c r="EK53" s="111">
        <f t="shared" ref="EK53" si="502">SUM(EK52,EK36,EK20)</f>
        <v>-109095</v>
      </c>
      <c r="EL53" s="19">
        <f t="shared" si="327"/>
        <v>0</v>
      </c>
      <c r="EM53" s="114">
        <f>SUM(EM52,EM36,EM20)</f>
        <v>309000</v>
      </c>
      <c r="EN53" s="91"/>
      <c r="EO53" s="115">
        <f t="shared" ref="EO53:FF53" si="503">SUM(EO52,EO36,EO20)</f>
        <v>28825</v>
      </c>
      <c r="EP53" s="115">
        <f t="shared" si="503"/>
        <v>37140</v>
      </c>
      <c r="EQ53" s="115">
        <f t="shared" si="503"/>
        <v>3250</v>
      </c>
      <c r="ER53" s="114">
        <f t="shared" si="503"/>
        <v>77750</v>
      </c>
      <c r="ES53" s="114">
        <f t="shared" si="503"/>
        <v>56000</v>
      </c>
      <c r="ET53" s="114">
        <f t="shared" si="503"/>
        <v>563250</v>
      </c>
      <c r="EU53" s="114">
        <f t="shared" si="503"/>
        <v>184000</v>
      </c>
      <c r="EV53" s="114">
        <f t="shared" si="503"/>
        <v>21000</v>
      </c>
      <c r="EW53" s="114">
        <f t="shared" si="503"/>
        <v>61800</v>
      </c>
      <c r="EX53" s="114">
        <f t="shared" si="503"/>
        <v>2</v>
      </c>
      <c r="EY53" s="114">
        <f t="shared" si="503"/>
        <v>963800</v>
      </c>
      <c r="EZ53" s="115"/>
      <c r="FA53" s="115"/>
      <c r="FB53" s="115">
        <f t="shared" si="503"/>
        <v>150000</v>
      </c>
      <c r="FC53" s="115">
        <f t="shared" si="503"/>
        <v>210000</v>
      </c>
      <c r="FD53" s="115">
        <f t="shared" si="503"/>
        <v>0</v>
      </c>
      <c r="FE53" s="114">
        <f t="shared" si="503"/>
        <v>425200</v>
      </c>
      <c r="FF53" s="141">
        <f t="shared" si="503"/>
        <v>159000</v>
      </c>
      <c r="FG53" s="92"/>
      <c r="FH53" s="114">
        <f>SUM(FH52,FH36,FH20)</f>
        <v>1470600</v>
      </c>
      <c r="FI53" s="114">
        <f>SUM(FI52,FI36,FI20)</f>
        <v>303600</v>
      </c>
      <c r="FJ53" s="114">
        <f>SUM(FJ52,FJ36,FJ20)</f>
        <v>82800</v>
      </c>
      <c r="FK53" s="114">
        <f>SUM(FK52,FK36,FK20)</f>
        <v>1857000</v>
      </c>
      <c r="FL53" s="117">
        <f>SUM(FL52,FL36,FL20)</f>
        <v>558600</v>
      </c>
      <c r="FM53" s="117">
        <f t="shared" ref="FM53" si="504">SUM(FM52,FM36,FM20)</f>
        <v>447840</v>
      </c>
      <c r="FN53" s="117">
        <f t="shared" ref="FN53" si="505">SUM(FN52,FN36,FN20)</f>
        <v>-850560</v>
      </c>
      <c r="FO53" s="19">
        <f>SUM(FO42,FO47,FO52)</f>
        <v>0</v>
      </c>
      <c r="FP53" s="68">
        <f t="shared" si="21"/>
        <v>0</v>
      </c>
    </row>
    <row r="54" spans="2:172" s="20" customFormat="1" ht="27.6" x14ac:dyDescent="0.3">
      <c r="B54" s="21"/>
      <c r="C54" s="21"/>
      <c r="H54" s="22"/>
      <c r="I54" s="142"/>
      <c r="O54" s="143"/>
      <c r="AU54" s="23"/>
      <c r="AV54" s="23"/>
      <c r="AW54" s="23"/>
      <c r="AX54" s="17"/>
      <c r="BB54" s="22"/>
      <c r="BC54" s="142"/>
      <c r="BI54" s="143"/>
      <c r="CO54" s="23"/>
      <c r="CP54" s="23"/>
      <c r="CQ54" s="23"/>
      <c r="CR54" s="17"/>
      <c r="CV54" s="22"/>
      <c r="CW54" s="142"/>
      <c r="DC54" s="143"/>
      <c r="EI54" s="23"/>
      <c r="EJ54" s="23"/>
      <c r="EK54" s="23"/>
      <c r="EL54" s="17"/>
      <c r="EM54" s="142"/>
      <c r="EO54" s="143"/>
      <c r="FG54" s="144" t="s">
        <v>48</v>
      </c>
      <c r="FH54" s="68">
        <f t="shared" ref="FH54:FN54" si="506">+AQ53+CK53+EE53-FH53</f>
        <v>0</v>
      </c>
      <c r="FI54" s="68">
        <f t="shared" si="506"/>
        <v>0</v>
      </c>
      <c r="FJ54" s="68">
        <f t="shared" si="506"/>
        <v>0</v>
      </c>
      <c r="FK54" s="68">
        <f t="shared" si="506"/>
        <v>0</v>
      </c>
      <c r="FL54" s="68">
        <f t="shared" si="506"/>
        <v>0</v>
      </c>
      <c r="FM54" s="68">
        <f t="shared" si="506"/>
        <v>0</v>
      </c>
      <c r="FN54" s="68">
        <f t="shared" si="506"/>
        <v>0</v>
      </c>
      <c r="FO54" s="17"/>
    </row>
    <row r="55" spans="2:172" s="20" customFormat="1" x14ac:dyDescent="0.3">
      <c r="B55" s="21"/>
      <c r="C55" s="145"/>
      <c r="D55" s="146"/>
      <c r="H55" s="22"/>
      <c r="AU55" s="23"/>
      <c r="AV55" s="23"/>
      <c r="AW55" s="23"/>
      <c r="AX55" s="17"/>
      <c r="BB55" s="22"/>
      <c r="CO55" s="23"/>
      <c r="CP55" s="23"/>
      <c r="CQ55" s="23"/>
      <c r="CR55" s="17"/>
      <c r="CV55" s="22"/>
      <c r="EI55" s="23"/>
      <c r="EJ55" s="23"/>
      <c r="EK55" s="23"/>
      <c r="EL55" s="17"/>
      <c r="FG55" s="18"/>
      <c r="FL55" s="23"/>
      <c r="FM55" s="23"/>
      <c r="FN55" s="23"/>
      <c r="FO55" s="17"/>
    </row>
    <row r="56" spans="2:172" s="20" customFormat="1" x14ac:dyDescent="0.3">
      <c r="B56" s="21"/>
      <c r="C56" s="21"/>
      <c r="H56" s="22"/>
      <c r="AU56" s="23"/>
      <c r="AV56" s="23"/>
      <c r="AW56" s="23"/>
      <c r="AX56" s="17"/>
      <c r="BB56" s="22"/>
      <c r="CO56" s="23"/>
      <c r="CP56" s="23"/>
      <c r="CQ56" s="23"/>
      <c r="CR56" s="17"/>
      <c r="CV56" s="22"/>
      <c r="EI56" s="23"/>
      <c r="EJ56" s="23"/>
      <c r="EK56" s="23"/>
      <c r="EL56" s="17"/>
      <c r="FG56" s="24"/>
      <c r="FL56" s="23"/>
      <c r="FM56" s="23"/>
      <c r="FN56" s="23"/>
      <c r="FO56" s="17"/>
    </row>
    <row r="57" spans="2:172" s="20" customFormat="1" x14ac:dyDescent="0.3">
      <c r="B57" s="21"/>
      <c r="C57" s="21"/>
      <c r="H57" s="22"/>
      <c r="AU57" s="23"/>
      <c r="AV57" s="23"/>
      <c r="AW57" s="23"/>
      <c r="AX57" s="17"/>
      <c r="BB57" s="22"/>
      <c r="CO57" s="23"/>
      <c r="CP57" s="23"/>
      <c r="CQ57" s="23"/>
      <c r="CR57" s="17"/>
      <c r="CV57" s="22"/>
      <c r="EI57" s="23"/>
      <c r="EJ57" s="23"/>
      <c r="EK57" s="23"/>
      <c r="EL57" s="17"/>
      <c r="FG57" s="24"/>
      <c r="FL57" s="23"/>
      <c r="FM57" s="23"/>
      <c r="FN57" s="23"/>
      <c r="FO57" s="17"/>
    </row>
    <row r="58" spans="2:172" s="20" customFormat="1" x14ac:dyDescent="0.3">
      <c r="B58" s="21"/>
      <c r="C58" s="21"/>
      <c r="H58" s="22"/>
      <c r="AU58" s="23"/>
      <c r="AV58" s="23"/>
      <c r="AW58" s="23"/>
      <c r="AX58" s="17"/>
      <c r="BB58" s="22"/>
      <c r="CO58" s="23"/>
      <c r="CP58" s="23"/>
      <c r="CQ58" s="23"/>
      <c r="CR58" s="17"/>
      <c r="CV58" s="22"/>
      <c r="EI58" s="23"/>
      <c r="EJ58" s="23"/>
      <c r="EK58" s="23"/>
      <c r="EL58" s="17"/>
      <c r="FG58" s="24"/>
      <c r="FL58" s="23"/>
      <c r="FM58" s="23"/>
      <c r="FN58" s="23"/>
      <c r="FO58" s="17"/>
    </row>
    <row r="59" spans="2:172" s="20" customFormat="1" x14ac:dyDescent="0.3">
      <c r="B59" s="21"/>
      <c r="C59" s="21"/>
      <c r="D59" s="146"/>
      <c r="H59" s="22"/>
      <c r="AU59" s="23"/>
      <c r="AV59" s="23"/>
      <c r="AW59" s="23"/>
      <c r="AX59" s="17"/>
      <c r="BB59" s="22"/>
      <c r="CO59" s="23"/>
      <c r="CP59" s="23"/>
      <c r="CQ59" s="23"/>
      <c r="CR59" s="17"/>
      <c r="CV59" s="22"/>
      <c r="EI59" s="23"/>
      <c r="EJ59" s="23"/>
      <c r="EK59" s="23"/>
      <c r="EL59" s="17"/>
      <c r="FG59" s="24"/>
      <c r="FL59" s="23"/>
      <c r="FM59" s="23"/>
      <c r="FN59" s="23"/>
      <c r="FO59" s="17"/>
    </row>
    <row r="60" spans="2:172" s="20" customFormat="1" x14ac:dyDescent="0.3">
      <c r="B60" s="21"/>
      <c r="C60" s="145"/>
      <c r="D60" s="25"/>
      <c r="H60" s="22"/>
      <c r="AU60" s="23"/>
      <c r="AV60" s="23"/>
      <c r="AW60" s="23"/>
      <c r="AX60" s="17"/>
      <c r="BB60" s="22"/>
      <c r="CO60" s="23"/>
      <c r="CP60" s="23"/>
      <c r="CQ60" s="23"/>
      <c r="CR60" s="17"/>
      <c r="CV60" s="22"/>
      <c r="EI60" s="23"/>
      <c r="EJ60" s="23"/>
      <c r="EK60" s="23"/>
      <c r="EL60" s="17"/>
      <c r="FG60" s="24"/>
      <c r="FL60" s="23"/>
      <c r="FM60" s="23"/>
      <c r="FN60" s="23"/>
      <c r="FO60" s="17"/>
    </row>
    <row r="61" spans="2:172" s="20" customFormat="1" x14ac:dyDescent="0.3">
      <c r="B61" s="21"/>
      <c r="C61" s="21"/>
      <c r="H61" s="22"/>
      <c r="AU61" s="23"/>
      <c r="AV61" s="23"/>
      <c r="AW61" s="23"/>
      <c r="AX61" s="17"/>
      <c r="BB61" s="22"/>
      <c r="CO61" s="23"/>
      <c r="CP61" s="23"/>
      <c r="CQ61" s="23"/>
      <c r="CR61" s="17"/>
      <c r="CV61" s="22"/>
      <c r="EI61" s="23"/>
      <c r="EJ61" s="23"/>
      <c r="EK61" s="23"/>
      <c r="EL61" s="17"/>
      <c r="FG61" s="24"/>
      <c r="FL61" s="23"/>
      <c r="FM61" s="23"/>
      <c r="FN61" s="23"/>
      <c r="FO61" s="17"/>
    </row>
    <row r="62" spans="2:172" s="20" customFormat="1" x14ac:dyDescent="0.3">
      <c r="B62" s="21"/>
      <c r="C62" s="21"/>
      <c r="H62" s="22"/>
      <c r="AU62" s="23"/>
      <c r="AV62" s="23"/>
      <c r="AW62" s="23"/>
      <c r="AX62" s="17"/>
      <c r="BB62" s="22"/>
      <c r="CO62" s="23"/>
      <c r="CP62" s="23"/>
      <c r="CQ62" s="23"/>
      <c r="CR62" s="17"/>
      <c r="CV62" s="22"/>
      <c r="EI62" s="23"/>
      <c r="EJ62" s="23"/>
      <c r="EK62" s="23"/>
      <c r="EL62" s="17"/>
      <c r="FG62" s="24"/>
      <c r="FL62" s="23"/>
      <c r="FM62" s="23"/>
      <c r="FN62" s="23"/>
      <c r="FO62" s="17"/>
    </row>
    <row r="63" spans="2:172" s="20" customFormat="1" x14ac:dyDescent="0.3">
      <c r="B63" s="21"/>
      <c r="C63" s="21"/>
      <c r="H63" s="22"/>
      <c r="AU63" s="23"/>
      <c r="AV63" s="23"/>
      <c r="AW63" s="23"/>
      <c r="AX63" s="17"/>
      <c r="BB63" s="22"/>
      <c r="CO63" s="23"/>
      <c r="CP63" s="23"/>
      <c r="CQ63" s="23"/>
      <c r="CR63" s="17"/>
      <c r="CV63" s="22"/>
      <c r="EI63" s="23"/>
      <c r="EJ63" s="23"/>
      <c r="EK63" s="23"/>
      <c r="EL63" s="17"/>
      <c r="FG63" s="24"/>
      <c r="FL63" s="23"/>
      <c r="FM63" s="23"/>
      <c r="FN63" s="23"/>
      <c r="FO63" s="17"/>
    </row>
    <row r="64" spans="2:172" s="20" customFormat="1" x14ac:dyDescent="0.3">
      <c r="B64" s="21"/>
      <c r="C64" s="21"/>
      <c r="D64" s="146"/>
      <c r="H64" s="22"/>
      <c r="AU64" s="23"/>
      <c r="AV64" s="23"/>
      <c r="AW64" s="23"/>
      <c r="AX64" s="17"/>
      <c r="BB64" s="22"/>
      <c r="CO64" s="23"/>
      <c r="CP64" s="23"/>
      <c r="CQ64" s="23"/>
      <c r="CR64" s="17"/>
      <c r="CV64" s="22"/>
      <c r="EI64" s="23"/>
      <c r="EJ64" s="23"/>
      <c r="EK64" s="23"/>
      <c r="EL64" s="17"/>
      <c r="FG64" s="24"/>
      <c r="FL64" s="23"/>
      <c r="FM64" s="23"/>
      <c r="FN64" s="23"/>
      <c r="FO64" s="17"/>
    </row>
    <row r="65" spans="2:171" s="20" customFormat="1" x14ac:dyDescent="0.3">
      <c r="B65" s="21"/>
      <c r="C65" s="145"/>
      <c r="D65" s="25"/>
      <c r="H65" s="22"/>
      <c r="AU65" s="23"/>
      <c r="AV65" s="23"/>
      <c r="AW65" s="23"/>
      <c r="AX65" s="17"/>
      <c r="BB65" s="22"/>
      <c r="CO65" s="23"/>
      <c r="CP65" s="23"/>
      <c r="CQ65" s="23"/>
      <c r="CR65" s="17"/>
      <c r="CV65" s="22"/>
      <c r="EI65" s="23"/>
      <c r="EJ65" s="23"/>
      <c r="EK65" s="23"/>
      <c r="EL65" s="17"/>
      <c r="FG65" s="24"/>
      <c r="FL65" s="23"/>
      <c r="FM65" s="23"/>
      <c r="FN65" s="23"/>
      <c r="FO65" s="17"/>
    </row>
    <row r="66" spans="2:171" s="20" customFormat="1" x14ac:dyDescent="0.3">
      <c r="B66" s="21"/>
      <c r="C66" s="147"/>
      <c r="H66" s="22"/>
      <c r="AU66" s="23"/>
      <c r="AV66" s="23"/>
      <c r="AW66" s="23"/>
      <c r="AX66" s="17"/>
      <c r="BB66" s="22"/>
      <c r="CO66" s="23"/>
      <c r="CP66" s="23"/>
      <c r="CQ66" s="23"/>
      <c r="CR66" s="17"/>
      <c r="CV66" s="22"/>
      <c r="EI66" s="23"/>
      <c r="EJ66" s="23"/>
      <c r="EK66" s="23"/>
      <c r="EL66" s="17"/>
      <c r="FG66" s="24"/>
      <c r="FL66" s="23"/>
      <c r="FM66" s="23"/>
      <c r="FN66" s="23"/>
      <c r="FO66" s="17"/>
    </row>
  </sheetData>
  <mergeCells count="16">
    <mergeCell ref="AQ2:AW2"/>
    <mergeCell ref="CK2:CQ2"/>
    <mergeCell ref="EE2:EK2"/>
    <mergeCell ref="FH2:FN2"/>
    <mergeCell ref="B37:B52"/>
    <mergeCell ref="C37:C41"/>
    <mergeCell ref="C42:C46"/>
    <mergeCell ref="C47:C51"/>
    <mergeCell ref="B21:B36"/>
    <mergeCell ref="C21:C25"/>
    <mergeCell ref="C26:C30"/>
    <mergeCell ref="C31:C35"/>
    <mergeCell ref="C15:C19"/>
    <mergeCell ref="C10:C14"/>
    <mergeCell ref="C5:C9"/>
    <mergeCell ref="B5:B20"/>
  </mergeCells>
  <conditionalFormatting sqref="AW5:AW9 AW20">
    <cfRule type="cellIs" dxfId="343" priority="111" operator="lessThan">
      <formula>0</formula>
    </cfRule>
    <cfRule type="cellIs" dxfId="342" priority="112" operator="lessThan">
      <formula>-105575</formula>
    </cfRule>
  </conditionalFormatting>
  <conditionalFormatting sqref="AW10:AW14">
    <cfRule type="cellIs" dxfId="341" priority="109" operator="lessThan">
      <formula>0</formula>
    </cfRule>
    <cfRule type="cellIs" dxfId="340" priority="110" operator="lessThan">
      <formula>-105575</formula>
    </cfRule>
  </conditionalFormatting>
  <conditionalFormatting sqref="AW15:AW19">
    <cfRule type="cellIs" dxfId="339" priority="107" operator="lessThan">
      <formula>0</formula>
    </cfRule>
    <cfRule type="cellIs" dxfId="338" priority="108" operator="lessThan">
      <formula>-105575</formula>
    </cfRule>
  </conditionalFormatting>
  <conditionalFormatting sqref="AW21:AW25">
    <cfRule type="cellIs" dxfId="337" priority="105" operator="lessThan">
      <formula>0</formula>
    </cfRule>
    <cfRule type="cellIs" dxfId="336" priority="106" operator="lessThan">
      <formula>-105575</formula>
    </cfRule>
  </conditionalFormatting>
  <conditionalFormatting sqref="AW26:AW30">
    <cfRule type="cellIs" dxfId="335" priority="103" operator="lessThan">
      <formula>0</formula>
    </cfRule>
    <cfRule type="cellIs" dxfId="334" priority="104" operator="lessThan">
      <formula>-105575</formula>
    </cfRule>
  </conditionalFormatting>
  <conditionalFormatting sqref="AW31:AW35">
    <cfRule type="cellIs" dxfId="333" priority="101" operator="lessThan">
      <formula>0</formula>
    </cfRule>
    <cfRule type="cellIs" dxfId="332" priority="102" operator="lessThan">
      <formula>-105575</formula>
    </cfRule>
  </conditionalFormatting>
  <conditionalFormatting sqref="AW36">
    <cfRule type="cellIs" dxfId="331" priority="89" operator="lessThan">
      <formula>0</formula>
    </cfRule>
    <cfRule type="cellIs" dxfId="330" priority="90" operator="lessThan">
      <formula>-105575</formula>
    </cfRule>
  </conditionalFormatting>
  <conditionalFormatting sqref="AW37:AW41">
    <cfRule type="cellIs" dxfId="329" priority="99" operator="lessThan">
      <formula>0</formula>
    </cfRule>
    <cfRule type="cellIs" dxfId="328" priority="100" operator="lessThan">
      <formula>-105575</formula>
    </cfRule>
  </conditionalFormatting>
  <conditionalFormatting sqref="AW42:AW46">
    <cfRule type="cellIs" dxfId="327" priority="97" operator="lessThan">
      <formula>0</formula>
    </cfRule>
    <cfRule type="cellIs" dxfId="326" priority="98" operator="lessThan">
      <formula>-105575</formula>
    </cfRule>
  </conditionalFormatting>
  <conditionalFormatting sqref="AW47:AW51">
    <cfRule type="cellIs" dxfId="325" priority="95" operator="lessThan">
      <formula>0</formula>
    </cfRule>
    <cfRule type="cellIs" dxfId="324" priority="96" operator="lessThan">
      <formula>-105575</formula>
    </cfRule>
  </conditionalFormatting>
  <conditionalFormatting sqref="AW52">
    <cfRule type="cellIs" dxfId="323" priority="93" operator="lessThan">
      <formula>0</formula>
    </cfRule>
    <cfRule type="cellIs" dxfId="322" priority="94" operator="lessThan">
      <formula>-105575</formula>
    </cfRule>
  </conditionalFormatting>
  <conditionalFormatting sqref="AW53">
    <cfRule type="cellIs" dxfId="321" priority="91" operator="lessThan">
      <formula>0</formula>
    </cfRule>
    <cfRule type="cellIs" dxfId="320" priority="92" operator="lessThan">
      <formula>-105575</formula>
    </cfRule>
  </conditionalFormatting>
  <conditionalFormatting sqref="CQ5:CQ9 CQ20">
    <cfRule type="cellIs" dxfId="319" priority="87" operator="lessThan">
      <formula>0</formula>
    </cfRule>
    <cfRule type="cellIs" dxfId="318" priority="88" operator="lessThan">
      <formula>-105575</formula>
    </cfRule>
  </conditionalFormatting>
  <conditionalFormatting sqref="CQ10:CQ14">
    <cfRule type="cellIs" dxfId="317" priority="85" operator="lessThan">
      <formula>0</formula>
    </cfRule>
    <cfRule type="cellIs" dxfId="316" priority="86" operator="lessThan">
      <formula>-105575</formula>
    </cfRule>
  </conditionalFormatting>
  <conditionalFormatting sqref="CQ15:CQ19">
    <cfRule type="cellIs" dxfId="315" priority="83" operator="lessThan">
      <formula>0</formula>
    </cfRule>
    <cfRule type="cellIs" dxfId="314" priority="84" operator="lessThan">
      <formula>-105575</formula>
    </cfRule>
  </conditionalFormatting>
  <conditionalFormatting sqref="CQ21:CQ25">
    <cfRule type="cellIs" dxfId="313" priority="81" operator="lessThan">
      <formula>0</formula>
    </cfRule>
    <cfRule type="cellIs" dxfId="312" priority="82" operator="lessThan">
      <formula>-105575</formula>
    </cfRule>
  </conditionalFormatting>
  <conditionalFormatting sqref="CQ26:CQ30">
    <cfRule type="cellIs" dxfId="311" priority="79" operator="lessThan">
      <formula>0</formula>
    </cfRule>
    <cfRule type="cellIs" dxfId="310" priority="80" operator="lessThan">
      <formula>-105575</formula>
    </cfRule>
  </conditionalFormatting>
  <conditionalFormatting sqref="CQ31:CQ35">
    <cfRule type="cellIs" dxfId="309" priority="77" operator="lessThan">
      <formula>0</formula>
    </cfRule>
    <cfRule type="cellIs" dxfId="308" priority="78" operator="lessThan">
      <formula>-105575</formula>
    </cfRule>
  </conditionalFormatting>
  <conditionalFormatting sqref="CQ36">
    <cfRule type="cellIs" dxfId="307" priority="65" operator="lessThan">
      <formula>0</formula>
    </cfRule>
    <cfRule type="cellIs" dxfId="306" priority="66" operator="lessThan">
      <formula>-105575</formula>
    </cfRule>
  </conditionalFormatting>
  <conditionalFormatting sqref="CQ37:CQ41">
    <cfRule type="cellIs" dxfId="305" priority="75" operator="lessThan">
      <formula>0</formula>
    </cfRule>
    <cfRule type="cellIs" dxfId="304" priority="76" operator="lessThan">
      <formula>-105575</formula>
    </cfRule>
  </conditionalFormatting>
  <conditionalFormatting sqref="CQ42:CQ46">
    <cfRule type="cellIs" dxfId="303" priority="73" operator="lessThan">
      <formula>0</formula>
    </cfRule>
    <cfRule type="cellIs" dxfId="302" priority="74" operator="lessThan">
      <formula>-105575</formula>
    </cfRule>
  </conditionalFormatting>
  <conditionalFormatting sqref="CQ47:CQ51">
    <cfRule type="cellIs" dxfId="301" priority="71" operator="lessThan">
      <formula>0</formula>
    </cfRule>
    <cfRule type="cellIs" dxfId="300" priority="72" operator="lessThan">
      <formula>-105575</formula>
    </cfRule>
  </conditionalFormatting>
  <conditionalFormatting sqref="CQ52">
    <cfRule type="cellIs" dxfId="299" priority="69" operator="lessThan">
      <formula>0</formula>
    </cfRule>
    <cfRule type="cellIs" dxfId="298" priority="70" operator="lessThan">
      <formula>-105575</formula>
    </cfRule>
  </conditionalFormatting>
  <conditionalFormatting sqref="CQ53">
    <cfRule type="cellIs" dxfId="297" priority="67" operator="lessThan">
      <formula>0</formula>
    </cfRule>
    <cfRule type="cellIs" dxfId="296" priority="68" operator="lessThan">
      <formula>-105575</formula>
    </cfRule>
  </conditionalFormatting>
  <conditionalFormatting sqref="EK5:EK9 EK20">
    <cfRule type="cellIs" dxfId="295" priority="63" operator="lessThan">
      <formula>0</formula>
    </cfRule>
    <cfRule type="cellIs" dxfId="294" priority="64" operator="lessThan">
      <formula>-105575</formula>
    </cfRule>
  </conditionalFormatting>
  <conditionalFormatting sqref="EK10:EK14">
    <cfRule type="cellIs" dxfId="293" priority="61" operator="lessThan">
      <formula>0</formula>
    </cfRule>
    <cfRule type="cellIs" dxfId="292" priority="62" operator="lessThan">
      <formula>-105575</formula>
    </cfRule>
  </conditionalFormatting>
  <conditionalFormatting sqref="EK15:EK19">
    <cfRule type="cellIs" dxfId="291" priority="59" operator="lessThan">
      <formula>0</formula>
    </cfRule>
    <cfRule type="cellIs" dxfId="290" priority="60" operator="lessThan">
      <formula>-105575</formula>
    </cfRule>
  </conditionalFormatting>
  <conditionalFormatting sqref="EK21:EK25">
    <cfRule type="cellIs" dxfId="289" priority="57" operator="lessThan">
      <formula>0</formula>
    </cfRule>
    <cfRule type="cellIs" dxfId="288" priority="58" operator="lessThan">
      <formula>-105575</formula>
    </cfRule>
  </conditionalFormatting>
  <conditionalFormatting sqref="EK26:EK30">
    <cfRule type="cellIs" dxfId="287" priority="55" operator="lessThan">
      <formula>0</formula>
    </cfRule>
    <cfRule type="cellIs" dxfId="286" priority="56" operator="lessThan">
      <formula>-105575</formula>
    </cfRule>
  </conditionalFormatting>
  <conditionalFormatting sqref="EK31:EK35">
    <cfRule type="cellIs" dxfId="285" priority="53" operator="lessThan">
      <formula>0</formula>
    </cfRule>
    <cfRule type="cellIs" dxfId="284" priority="54" operator="lessThan">
      <formula>-105575</formula>
    </cfRule>
  </conditionalFormatting>
  <conditionalFormatting sqref="EK36">
    <cfRule type="cellIs" dxfId="283" priority="41" operator="lessThan">
      <formula>0</formula>
    </cfRule>
    <cfRule type="cellIs" dxfId="282" priority="42" operator="lessThan">
      <formula>-105575</formula>
    </cfRule>
  </conditionalFormatting>
  <conditionalFormatting sqref="EK37:EK41">
    <cfRule type="cellIs" dxfId="281" priority="51" operator="lessThan">
      <formula>0</formula>
    </cfRule>
    <cfRule type="cellIs" dxfId="280" priority="52" operator="lessThan">
      <formula>-105575</formula>
    </cfRule>
  </conditionalFormatting>
  <conditionalFormatting sqref="EK42:EK46">
    <cfRule type="cellIs" dxfId="279" priority="49" operator="lessThan">
      <formula>0</formula>
    </cfRule>
    <cfRule type="cellIs" dxfId="278" priority="50" operator="lessThan">
      <formula>-105575</formula>
    </cfRule>
  </conditionalFormatting>
  <conditionalFormatting sqref="EK47:EK51">
    <cfRule type="cellIs" dxfId="277" priority="47" operator="lessThan">
      <formula>0</formula>
    </cfRule>
    <cfRule type="cellIs" dxfId="276" priority="48" operator="lessThan">
      <formula>-105575</formula>
    </cfRule>
  </conditionalFormatting>
  <conditionalFormatting sqref="EK52">
    <cfRule type="cellIs" dxfId="275" priority="45" operator="lessThan">
      <formula>0</formula>
    </cfRule>
    <cfRule type="cellIs" dxfId="274" priority="46" operator="lessThan">
      <formula>-105575</formula>
    </cfRule>
  </conditionalFormatting>
  <conditionalFormatting sqref="EK53">
    <cfRule type="cellIs" dxfId="273" priority="43" operator="lessThan">
      <formula>0</formula>
    </cfRule>
    <cfRule type="cellIs" dxfId="272" priority="44" operator="lessThan">
      <formula>-105575</formula>
    </cfRule>
  </conditionalFormatting>
  <conditionalFormatting sqref="FN20 FN5:FN9">
    <cfRule type="cellIs" dxfId="271" priority="39" operator="lessThan">
      <formula>0</formula>
    </cfRule>
    <cfRule type="cellIs" dxfId="270" priority="40" operator="lessThan">
      <formula>-105575</formula>
    </cfRule>
  </conditionalFormatting>
  <conditionalFormatting sqref="FN14">
    <cfRule type="cellIs" dxfId="269" priority="37" operator="lessThan">
      <formula>0</formula>
    </cfRule>
    <cfRule type="cellIs" dxfId="268" priority="38" operator="lessThan">
      <formula>-105575</formula>
    </cfRule>
  </conditionalFormatting>
  <conditionalFormatting sqref="FN19">
    <cfRule type="cellIs" dxfId="267" priority="35" operator="lessThan">
      <formula>0</formula>
    </cfRule>
    <cfRule type="cellIs" dxfId="266" priority="36" operator="lessThan">
      <formula>-105575</formula>
    </cfRule>
  </conditionalFormatting>
  <conditionalFormatting sqref="FN25">
    <cfRule type="cellIs" dxfId="265" priority="33" operator="lessThan">
      <formula>0</formula>
    </cfRule>
    <cfRule type="cellIs" dxfId="264" priority="34" operator="lessThan">
      <formula>-105575</formula>
    </cfRule>
  </conditionalFormatting>
  <conditionalFormatting sqref="FN30">
    <cfRule type="cellIs" dxfId="263" priority="31" operator="lessThan">
      <formula>0</formula>
    </cfRule>
    <cfRule type="cellIs" dxfId="262" priority="32" operator="lessThan">
      <formula>-105575</formula>
    </cfRule>
  </conditionalFormatting>
  <conditionalFormatting sqref="FN35">
    <cfRule type="cellIs" dxfId="261" priority="29" operator="lessThan">
      <formula>0</formula>
    </cfRule>
    <cfRule type="cellIs" dxfId="260" priority="30" operator="lessThan">
      <formula>-105575</formula>
    </cfRule>
  </conditionalFormatting>
  <conditionalFormatting sqref="FN36">
    <cfRule type="cellIs" dxfId="259" priority="17" operator="lessThan">
      <formula>0</formula>
    </cfRule>
    <cfRule type="cellIs" dxfId="258" priority="18" operator="lessThan">
      <formula>-105575</formula>
    </cfRule>
  </conditionalFormatting>
  <conditionalFormatting sqref="FN41">
    <cfRule type="cellIs" dxfId="257" priority="27" operator="lessThan">
      <formula>0</formula>
    </cfRule>
    <cfRule type="cellIs" dxfId="256" priority="28" operator="lessThan">
      <formula>-105575</formula>
    </cfRule>
  </conditionalFormatting>
  <conditionalFormatting sqref="FN46">
    <cfRule type="cellIs" dxfId="255" priority="25" operator="lessThan">
      <formula>0</formula>
    </cfRule>
    <cfRule type="cellIs" dxfId="254" priority="26" operator="lessThan">
      <formula>-105575</formula>
    </cfRule>
  </conditionalFormatting>
  <conditionalFormatting sqref="FN51">
    <cfRule type="cellIs" dxfId="253" priority="23" operator="lessThan">
      <formula>0</formula>
    </cfRule>
    <cfRule type="cellIs" dxfId="252" priority="24" operator="lessThan">
      <formula>-105575</formula>
    </cfRule>
  </conditionalFormatting>
  <conditionalFormatting sqref="FN52">
    <cfRule type="cellIs" dxfId="251" priority="21" operator="lessThan">
      <formula>0</formula>
    </cfRule>
    <cfRule type="cellIs" dxfId="250" priority="22" operator="lessThan">
      <formula>-105575</formula>
    </cfRule>
  </conditionalFormatting>
  <conditionalFormatting sqref="FN53">
    <cfRule type="cellIs" dxfId="249" priority="19" operator="lessThan">
      <formula>0</formula>
    </cfRule>
    <cfRule type="cellIs" dxfId="248" priority="20" operator="lessThan">
      <formula>-105575</formula>
    </cfRule>
  </conditionalFormatting>
  <conditionalFormatting sqref="FN10:FN13">
    <cfRule type="cellIs" dxfId="247" priority="15" operator="lessThan">
      <formula>0</formula>
    </cfRule>
    <cfRule type="cellIs" dxfId="246" priority="16" operator="lessThan">
      <formula>-105575</formula>
    </cfRule>
  </conditionalFormatting>
  <conditionalFormatting sqref="FN15:FN18">
    <cfRule type="cellIs" dxfId="245" priority="13" operator="lessThan">
      <formula>0</formula>
    </cfRule>
    <cfRule type="cellIs" dxfId="244" priority="14" operator="lessThan">
      <formula>-105575</formula>
    </cfRule>
  </conditionalFormatting>
  <conditionalFormatting sqref="FN21:FN24">
    <cfRule type="cellIs" dxfId="243" priority="11" operator="lessThan">
      <formula>0</formula>
    </cfRule>
    <cfRule type="cellIs" dxfId="242" priority="12" operator="lessThan">
      <formula>-105575</formula>
    </cfRule>
  </conditionalFormatting>
  <conditionalFormatting sqref="FN26:FN29">
    <cfRule type="cellIs" dxfId="241" priority="9" operator="lessThan">
      <formula>0</formula>
    </cfRule>
    <cfRule type="cellIs" dxfId="240" priority="10" operator="lessThan">
      <formula>-105575</formula>
    </cfRule>
  </conditionalFormatting>
  <conditionalFormatting sqref="FN31:FN34">
    <cfRule type="cellIs" dxfId="239" priority="7" operator="lessThan">
      <formula>0</formula>
    </cfRule>
    <cfRule type="cellIs" dxfId="238" priority="8" operator="lessThan">
      <formula>-105575</formula>
    </cfRule>
  </conditionalFormatting>
  <conditionalFormatting sqref="FN37:FN40">
    <cfRule type="cellIs" dxfId="237" priority="5" operator="lessThan">
      <formula>0</formula>
    </cfRule>
    <cfRule type="cellIs" dxfId="236" priority="6" operator="lessThan">
      <formula>-105575</formula>
    </cfRule>
  </conditionalFormatting>
  <conditionalFormatting sqref="FN42:FN45">
    <cfRule type="cellIs" dxfId="235" priority="3" operator="lessThan">
      <formula>0</formula>
    </cfRule>
    <cfRule type="cellIs" dxfId="234" priority="4" operator="lessThan">
      <formula>-105575</formula>
    </cfRule>
  </conditionalFormatting>
  <conditionalFormatting sqref="FN47:FN50">
    <cfRule type="cellIs" dxfId="233" priority="1" operator="lessThan">
      <formula>0</formula>
    </cfRule>
    <cfRule type="cellIs" dxfId="232" priority="2" operator="lessThan">
      <formula>-105575</formula>
    </cfRule>
  </conditionalFormatting>
  <dataValidations count="2">
    <dataValidation type="list" allowBlank="1" showInputMessage="1" showErrorMessage="1" sqref="CS21:CS24 CS26:CS29 CS42:CS45 CS31:CS34 AY21:AY24 CS37:CS40 AY15:AY18 CS5:CS8 CS10:CS13 AY47:AY50 AY37:AY40 AY42:AY45 AY31:AY34 E21:E24 AY26:AY29 E31:E34 AY5:AY8 AY10:AY13 E47:E50 E37:E40 E42:E45 CS47:CS50 CS15:CS18 E26:E29 E15:E18">
      <formula1>$B$5:$B$13</formula1>
    </dataValidation>
    <dataValidation type="list" allowBlank="1" showInputMessage="1" showErrorMessage="1" sqref="H10:H13 CV47:CV50 CV42:CV45 CV37:CV40 CV31:CV34 CV26:CV29 CV21:CV24 CV15:CV18 CV10:CV13 CV6:CV8 BB47:BB50 BB42:BB45 BB37:BB40 BB31:BB34 BB26:BB29 BB21:BB24 BB15:BB18 BB10:BB13 BB6:BB8 H47:H50 H42:H45 H37:H40 H32:H34 H26:H29 H21:H24 H15:H18">
      <formula1>$F$5:$F$6</formula1>
    </dataValidation>
  </dataValidations>
  <pageMargins left="0.7" right="0.7" top="0.75" bottom="0.75" header="0.3" footer="0.3"/>
  <pageSetup scale="41" fitToWidth="16" orientation="landscape" horizontalDpi="4294967292" verticalDpi="0" r:id="rId1"/>
  <headerFooter>
    <oddHeader xml:space="preserve">&amp;L&amp;"-,Bold"&amp;12Incremental Costs </oddHeader>
    <oddFooter>&amp;CPage &amp;P of &amp;N</oddFooter>
  </headerFooter>
  <colBreaks count="6" manualBreakCount="6">
    <brk id="26" max="1048575" man="1"/>
    <brk id="50" max="1048575" man="1"/>
    <brk id="72" max="1048575" man="1"/>
    <brk id="96" max="1048575" man="1"/>
    <brk id="118" max="1048575" man="1"/>
    <brk id="14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 Standard_Cost'!$B$4:$B$12</xm:f>
          </x14:formula1>
          <xm:sqref>E10:E13 E5:E8</xm:sqref>
        </x14:dataValidation>
        <x14:dataValidation type="list" allowBlank="1" showInputMessage="1" showErrorMessage="1">
          <x14:formula1>
            <xm:f>'1. Standard_Cost'!$F$4:$F$5</xm:f>
          </x14:formula1>
          <xm:sqref>H5:H8 BB5 CV5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6"/>
  <sheetViews>
    <sheetView zoomScaleNormal="100" workbookViewId="0">
      <selection activeCell="P10" sqref="P10"/>
    </sheetView>
  </sheetViews>
  <sheetFormatPr defaultRowHeight="13.8" outlineLevelRow="2" outlineLevelCol="2" x14ac:dyDescent="0.3"/>
  <cols>
    <col min="1" max="1" width="3.5546875" style="20" customWidth="1"/>
    <col min="2" max="2" width="10.6640625" style="148" customWidth="1"/>
    <col min="3" max="3" width="11.33203125" style="148" customWidth="1" outlineLevel="1"/>
    <col min="4" max="4" width="14.21875" style="28" customWidth="1" outlineLevel="2"/>
    <col min="5" max="5" width="8.5546875" style="28" customWidth="1" outlineLevel="1"/>
    <col min="6" max="6" width="12" style="28" customWidth="1" outlineLevel="1"/>
    <col min="7" max="9" width="8.5546875" style="28" customWidth="1" outlineLevel="1"/>
    <col min="10" max="10" width="11.21875" style="28" customWidth="1"/>
    <col min="11" max="12" width="8.5546875" style="23" customWidth="1"/>
    <col min="13" max="13" width="9.109375" style="23" customWidth="1"/>
    <col min="14" max="14" width="8.5546875" style="23" customWidth="1"/>
    <col min="15" max="15" width="10" style="23" customWidth="1"/>
    <col min="16" max="18" width="3.6640625" style="222" customWidth="1"/>
    <col min="19" max="19" width="8.5546875" style="28" customWidth="1" outlineLevel="1"/>
    <col min="20" max="20" width="11.6640625" style="28" customWidth="1" outlineLevel="1"/>
    <col min="21" max="23" width="8.5546875" style="28" customWidth="1" outlineLevel="1"/>
    <col min="24" max="24" width="11.21875" style="28" customWidth="1"/>
    <col min="25" max="26" width="8.5546875" style="23" customWidth="1"/>
    <col min="27" max="27" width="9.109375" style="23" customWidth="1"/>
    <col min="28" max="28" width="8.5546875" style="23" bestFit="1" customWidth="1"/>
    <col min="29" max="29" width="8.5546875" style="23" customWidth="1"/>
    <col min="30" max="32" width="3.6640625" style="222" customWidth="1"/>
    <col min="33" max="33" width="8.5546875" style="28" customWidth="1" outlineLevel="1"/>
    <col min="34" max="34" width="11.88671875" style="28" customWidth="1" outlineLevel="1"/>
    <col min="35" max="37" width="8.5546875" style="28" customWidth="1" outlineLevel="1"/>
    <col min="38" max="38" width="11.21875" style="28" customWidth="1"/>
    <col min="39" max="40" width="8.5546875" style="23" customWidth="1"/>
    <col min="41" max="41" width="9.109375" style="23" customWidth="1"/>
    <col min="42" max="42" width="8.5546875" style="23" bestFit="1" customWidth="1"/>
    <col min="43" max="43" width="8.5546875" style="23" customWidth="1"/>
    <col min="44" max="46" width="3.6640625" style="222" customWidth="1"/>
    <col min="47" max="48" width="8.5546875" style="28" customWidth="1" outlineLevel="1"/>
    <col min="49" max="50" width="11.77734375" style="28" customWidth="1" outlineLevel="1"/>
    <col min="51" max="52" width="8.5546875" style="28" customWidth="1" outlineLevel="1"/>
    <col min="53" max="53" width="10" style="28" customWidth="1" outlineLevel="1"/>
    <col min="54" max="54" width="8.5546875" style="28" customWidth="1" outlineLevel="1"/>
    <col min="55" max="55" width="10.21875" style="28" bestFit="1" customWidth="1"/>
    <col min="56" max="57" width="8.5546875" style="23" bestFit="1" customWidth="1"/>
    <col min="58" max="58" width="10.5546875" style="23" bestFit="1" customWidth="1"/>
    <col min="59" max="59" width="8.5546875" style="23" bestFit="1" customWidth="1"/>
    <col min="60" max="60" width="10" style="23" bestFit="1" customWidth="1"/>
    <col min="61" max="62" width="3.6640625" style="222" customWidth="1"/>
    <col min="63" max="63" width="3.6640625" style="225" customWidth="1"/>
    <col min="64" max="16384" width="8.88671875" style="28"/>
  </cols>
  <sheetData>
    <row r="1" spans="1:63" s="20" customFormat="1" x14ac:dyDescent="0.3">
      <c r="E1" s="25"/>
      <c r="K1" s="23"/>
      <c r="L1" s="23"/>
      <c r="M1" s="23"/>
      <c r="N1" s="23"/>
      <c r="O1" s="23"/>
      <c r="P1" s="222"/>
      <c r="Q1" s="222"/>
      <c r="R1" s="222"/>
      <c r="S1" s="25"/>
      <c r="Y1" s="23"/>
      <c r="Z1" s="23"/>
      <c r="AA1" s="23"/>
      <c r="AB1" s="23"/>
      <c r="AC1" s="23"/>
      <c r="AD1" s="222"/>
      <c r="AE1" s="222"/>
      <c r="AF1" s="222"/>
      <c r="AG1" s="25"/>
      <c r="AM1" s="23"/>
      <c r="AN1" s="23"/>
      <c r="AO1" s="23"/>
      <c r="AP1" s="23"/>
      <c r="AQ1" s="23"/>
      <c r="AR1" s="222"/>
      <c r="AS1" s="222"/>
      <c r="AT1" s="222"/>
      <c r="AU1" s="25"/>
      <c r="AV1" s="25"/>
      <c r="BD1" s="23"/>
      <c r="BE1" s="23"/>
      <c r="BF1" s="23"/>
      <c r="BG1" s="23"/>
      <c r="BH1" s="23"/>
      <c r="BI1" s="222"/>
      <c r="BJ1" s="222"/>
      <c r="BK1" s="222"/>
    </row>
    <row r="2" spans="1:63" ht="14.4" customHeight="1" x14ac:dyDescent="0.3">
      <c r="B2" s="26"/>
      <c r="C2" s="26"/>
      <c r="D2" s="27"/>
      <c r="E2" s="299" t="s">
        <v>146</v>
      </c>
      <c r="F2" s="299"/>
      <c r="G2" s="299"/>
      <c r="H2" s="299"/>
      <c r="I2" s="299"/>
      <c r="J2" s="299"/>
      <c r="K2" s="299"/>
      <c r="L2" s="299"/>
      <c r="M2" s="299"/>
      <c r="N2" s="299"/>
      <c r="O2" s="299"/>
      <c r="S2" s="300" t="s">
        <v>158</v>
      </c>
      <c r="T2" s="300"/>
      <c r="U2" s="300"/>
      <c r="V2" s="300"/>
      <c r="W2" s="300"/>
      <c r="X2" s="300"/>
      <c r="Y2" s="300"/>
      <c r="Z2" s="300"/>
      <c r="AA2" s="300"/>
      <c r="AB2" s="300"/>
      <c r="AC2" s="300"/>
      <c r="AG2" s="301" t="s">
        <v>159</v>
      </c>
      <c r="AH2" s="301"/>
      <c r="AI2" s="301"/>
      <c r="AJ2" s="301"/>
      <c r="AK2" s="301"/>
      <c r="AL2" s="301"/>
      <c r="AM2" s="301"/>
      <c r="AN2" s="301"/>
      <c r="AO2" s="301"/>
      <c r="AP2" s="301"/>
      <c r="AQ2" s="301"/>
      <c r="AU2" s="298" t="s">
        <v>123</v>
      </c>
      <c r="AV2" s="298"/>
      <c r="AW2" s="298"/>
      <c r="AX2" s="298"/>
      <c r="AY2" s="298"/>
      <c r="AZ2" s="298"/>
      <c r="BA2" s="298"/>
      <c r="BB2" s="298"/>
      <c r="BC2" s="298"/>
      <c r="BD2" s="298"/>
      <c r="BE2" s="298"/>
      <c r="BF2" s="298"/>
      <c r="BG2" s="298"/>
      <c r="BH2" s="298"/>
      <c r="BK2" s="222"/>
    </row>
    <row r="3" spans="1:63" s="36" customFormat="1" ht="41.4" customHeight="1" x14ac:dyDescent="0.3">
      <c r="A3" s="30"/>
      <c r="B3" s="31" t="str">
        <f>+'2. Incremental_Cost'!B3</f>
        <v>Objective</v>
      </c>
      <c r="C3" s="31" t="str">
        <f>+'2. Incremental_Cost'!C3</f>
        <v>Activity</v>
      </c>
      <c r="D3" s="31" t="str">
        <f>+'2. Incremental_Cost'!D3</f>
        <v>Output</v>
      </c>
      <c r="E3" s="205" t="s">
        <v>179</v>
      </c>
      <c r="F3" s="205" t="s">
        <v>175</v>
      </c>
      <c r="G3" s="205" t="s">
        <v>28</v>
      </c>
      <c r="H3" s="205" t="s">
        <v>176</v>
      </c>
      <c r="I3" s="205" t="s">
        <v>177</v>
      </c>
      <c r="J3" s="205" t="s">
        <v>101</v>
      </c>
      <c r="K3" s="206" t="s">
        <v>185</v>
      </c>
      <c r="L3" s="206" t="s">
        <v>186</v>
      </c>
      <c r="M3" s="199" t="s">
        <v>187</v>
      </c>
      <c r="N3" s="199" t="s">
        <v>180</v>
      </c>
      <c r="O3" s="199" t="s">
        <v>178</v>
      </c>
      <c r="P3" s="223" t="s">
        <v>48</v>
      </c>
      <c r="Q3" s="223" t="s">
        <v>48</v>
      </c>
      <c r="R3" s="223" t="s">
        <v>48</v>
      </c>
      <c r="S3" s="208" t="s">
        <v>179</v>
      </c>
      <c r="T3" s="208" t="s">
        <v>175</v>
      </c>
      <c r="U3" s="208" t="s">
        <v>28</v>
      </c>
      <c r="V3" s="208" t="s">
        <v>176</v>
      </c>
      <c r="W3" s="208" t="s">
        <v>177</v>
      </c>
      <c r="X3" s="208" t="s">
        <v>101</v>
      </c>
      <c r="Y3" s="209" t="s">
        <v>185</v>
      </c>
      <c r="Z3" s="209" t="s">
        <v>186</v>
      </c>
      <c r="AA3" s="210" t="s">
        <v>187</v>
      </c>
      <c r="AB3" s="210" t="s">
        <v>180</v>
      </c>
      <c r="AC3" s="210" t="s">
        <v>178</v>
      </c>
      <c r="AD3" s="223" t="s">
        <v>48</v>
      </c>
      <c r="AE3" s="223" t="s">
        <v>48</v>
      </c>
      <c r="AF3" s="223" t="s">
        <v>48</v>
      </c>
      <c r="AG3" s="215" t="s">
        <v>179</v>
      </c>
      <c r="AH3" s="215" t="s">
        <v>175</v>
      </c>
      <c r="AI3" s="215" t="s">
        <v>28</v>
      </c>
      <c r="AJ3" s="215" t="s">
        <v>176</v>
      </c>
      <c r="AK3" s="215" t="s">
        <v>177</v>
      </c>
      <c r="AL3" s="215" t="s">
        <v>101</v>
      </c>
      <c r="AM3" s="216" t="s">
        <v>185</v>
      </c>
      <c r="AN3" s="216" t="s">
        <v>186</v>
      </c>
      <c r="AO3" s="217" t="s">
        <v>187</v>
      </c>
      <c r="AP3" s="217" t="s">
        <v>180</v>
      </c>
      <c r="AQ3" s="217" t="s">
        <v>178</v>
      </c>
      <c r="AR3" s="223" t="s">
        <v>48</v>
      </c>
      <c r="AS3" s="223" t="s">
        <v>48</v>
      </c>
      <c r="AT3" s="223" t="s">
        <v>48</v>
      </c>
      <c r="AU3" s="268" t="s">
        <v>179</v>
      </c>
      <c r="AV3" s="268"/>
      <c r="AW3" s="268" t="s">
        <v>175</v>
      </c>
      <c r="AX3" s="268"/>
      <c r="AY3" s="268" t="s">
        <v>28</v>
      </c>
      <c r="AZ3" s="268"/>
      <c r="BA3" s="268" t="s">
        <v>176</v>
      </c>
      <c r="BB3" s="268" t="s">
        <v>177</v>
      </c>
      <c r="BC3" s="268" t="s">
        <v>101</v>
      </c>
      <c r="BD3" s="269" t="s">
        <v>185</v>
      </c>
      <c r="BE3" s="269" t="s">
        <v>186</v>
      </c>
      <c r="BF3" s="270" t="s">
        <v>187</v>
      </c>
      <c r="BG3" s="270" t="s">
        <v>180</v>
      </c>
      <c r="BH3" s="270" t="s">
        <v>178</v>
      </c>
      <c r="BI3" s="223" t="s">
        <v>48</v>
      </c>
      <c r="BJ3" s="223" t="s">
        <v>48</v>
      </c>
      <c r="BK3" s="223" t="s">
        <v>48</v>
      </c>
    </row>
    <row r="4" spans="1:63" s="154" customFormat="1" ht="10.199999999999999" customHeight="1" x14ac:dyDescent="0.2">
      <c r="A4" s="150"/>
      <c r="B4" s="151"/>
      <c r="C4" s="151"/>
      <c r="D4" s="207"/>
      <c r="E4" s="204">
        <v>1</v>
      </c>
      <c r="F4" s="204">
        <v>2</v>
      </c>
      <c r="G4" s="204">
        <v>3</v>
      </c>
      <c r="H4" s="204">
        <v>4</v>
      </c>
      <c r="I4" s="204">
        <v>5</v>
      </c>
      <c r="J4" s="204" t="s">
        <v>181</v>
      </c>
      <c r="K4" s="203">
        <v>7</v>
      </c>
      <c r="L4" s="203">
        <v>8</v>
      </c>
      <c r="M4" s="155" t="s">
        <v>182</v>
      </c>
      <c r="N4" s="155">
        <v>10</v>
      </c>
      <c r="O4" s="155" t="s">
        <v>183</v>
      </c>
      <c r="P4" s="202"/>
      <c r="Q4" s="202"/>
      <c r="R4" s="202"/>
      <c r="S4" s="211">
        <v>1</v>
      </c>
      <c r="T4" s="211">
        <v>2</v>
      </c>
      <c r="U4" s="211">
        <v>3</v>
      </c>
      <c r="V4" s="211">
        <v>4</v>
      </c>
      <c r="W4" s="211">
        <v>5</v>
      </c>
      <c r="X4" s="211" t="s">
        <v>181</v>
      </c>
      <c r="Y4" s="212">
        <v>7</v>
      </c>
      <c r="Z4" s="212">
        <v>8</v>
      </c>
      <c r="AA4" s="158" t="s">
        <v>182</v>
      </c>
      <c r="AB4" s="158">
        <v>10</v>
      </c>
      <c r="AC4" s="158" t="s">
        <v>183</v>
      </c>
      <c r="AD4" s="202"/>
      <c r="AE4" s="202"/>
      <c r="AF4" s="202"/>
      <c r="AG4" s="218">
        <v>1</v>
      </c>
      <c r="AH4" s="218">
        <v>2</v>
      </c>
      <c r="AI4" s="218">
        <v>3</v>
      </c>
      <c r="AJ4" s="218">
        <v>4</v>
      </c>
      <c r="AK4" s="218">
        <v>5</v>
      </c>
      <c r="AL4" s="218" t="s">
        <v>181</v>
      </c>
      <c r="AM4" s="219">
        <v>7</v>
      </c>
      <c r="AN4" s="219">
        <v>8</v>
      </c>
      <c r="AO4" s="160" t="s">
        <v>182</v>
      </c>
      <c r="AP4" s="160">
        <v>10</v>
      </c>
      <c r="AQ4" s="160" t="s">
        <v>183</v>
      </c>
      <c r="AR4" s="202"/>
      <c r="AS4" s="202"/>
      <c r="AT4" s="202"/>
      <c r="AU4" s="264" t="s">
        <v>164</v>
      </c>
      <c r="AV4" s="264"/>
      <c r="AW4" s="264" t="s">
        <v>188</v>
      </c>
      <c r="AX4" s="264"/>
      <c r="AY4" s="264" t="s">
        <v>165</v>
      </c>
      <c r="AZ4" s="264"/>
      <c r="BA4" s="264" t="s">
        <v>189</v>
      </c>
      <c r="BB4" s="264" t="s">
        <v>124</v>
      </c>
      <c r="BC4" s="264" t="s">
        <v>166</v>
      </c>
      <c r="BD4" s="264" t="s">
        <v>167</v>
      </c>
      <c r="BE4" s="264" t="s">
        <v>190</v>
      </c>
      <c r="BF4" s="264" t="s">
        <v>191</v>
      </c>
      <c r="BG4" s="264" t="s">
        <v>192</v>
      </c>
      <c r="BH4" s="264" t="s">
        <v>125</v>
      </c>
      <c r="BI4" s="202"/>
      <c r="BJ4" s="202"/>
      <c r="BK4" s="202"/>
    </row>
    <row r="5" spans="1:63" ht="13.8" customHeight="1" outlineLevel="2" x14ac:dyDescent="0.3">
      <c r="B5" s="295" t="str">
        <f>+'2. Incremental_Cost'!B5</f>
        <v>1. (name)</v>
      </c>
      <c r="C5" s="302" t="str">
        <f>+'2. Incremental_Cost'!C5</f>
        <v>1.1. (name)</v>
      </c>
      <c r="D5" s="200" t="str">
        <f>+'2. Incremental_Cost'!D5</f>
        <v>1.1.1. (name)</v>
      </c>
      <c r="E5" s="54" t="str">
        <f>+'2. Incremental_Cost'!I5</f>
        <v>0</v>
      </c>
      <c r="F5" s="58">
        <f>+'2. Incremental_Cost'!AD5+'2. Incremental_Cost'!AN5</f>
        <v>13250</v>
      </c>
      <c r="G5" s="58">
        <f>+'2. Incremental_Cost'!AM5</f>
        <v>0</v>
      </c>
      <c r="H5" s="58">
        <f>+'2. Incremental_Cost'!AQ5</f>
        <v>13250</v>
      </c>
      <c r="I5" s="58">
        <f>+'2. Incremental_Cost'!AR5+'2. Incremental_Cost'!AS5</f>
        <v>0</v>
      </c>
      <c r="J5" s="58">
        <f>+'2. Incremental_Cost'!AT5</f>
        <v>13250</v>
      </c>
      <c r="K5" s="59">
        <f>+'2. Incremental_Cost'!AU5</f>
        <v>39600</v>
      </c>
      <c r="L5" s="59">
        <f>+'2. Incremental_Cost'!AV5</f>
        <v>20870</v>
      </c>
      <c r="M5" s="63">
        <f>+'2. Incremental_Cost'!AW5</f>
        <v>47220</v>
      </c>
      <c r="N5" s="63">
        <v>10000</v>
      </c>
      <c r="O5" s="63">
        <f t="shared" ref="O5:O36" si="0">+J5+N5</f>
        <v>23250</v>
      </c>
      <c r="P5" s="224">
        <f t="shared" ref="P5:P36" si="1">+E5+F5+G5-J5</f>
        <v>0</v>
      </c>
      <c r="Q5" s="224">
        <f t="shared" ref="Q5:Q36" si="2">+H5+I5-J5</f>
        <v>0</v>
      </c>
      <c r="R5" s="224">
        <f t="shared" ref="R5:R36" si="3">+K5+L5-J5-M5</f>
        <v>0</v>
      </c>
      <c r="S5" s="54">
        <f>+'2. Incremental_Cost'!BC5</f>
        <v>39600</v>
      </c>
      <c r="T5" s="58">
        <f>+'2. Incremental_Cost'!BX5+'2. Incremental_Cost'!CH5</f>
        <v>12920</v>
      </c>
      <c r="U5" s="58">
        <f>+'2. Incremental_Cost'!CG5</f>
        <v>0</v>
      </c>
      <c r="V5" s="58">
        <f>+'2. Incremental_Cost'!CK5</f>
        <v>5000</v>
      </c>
      <c r="W5" s="58">
        <f>+'2. Incremental_Cost'!CL5+'2. Incremental_Cost'!CM5</f>
        <v>47520</v>
      </c>
      <c r="X5" s="58">
        <f>+'2. Incremental_Cost'!CN5</f>
        <v>52520</v>
      </c>
      <c r="Y5" s="59">
        <f>+'2. Incremental_Cost'!CO5</f>
        <v>39600</v>
      </c>
      <c r="Z5" s="59">
        <f>+'2. Incremental_Cost'!CP5</f>
        <v>0</v>
      </c>
      <c r="AA5" s="63">
        <f>+'2. Incremental_Cost'!CQ5</f>
        <v>-12920</v>
      </c>
      <c r="AB5" s="63"/>
      <c r="AC5" s="63">
        <f>+X5+AB5</f>
        <v>52520</v>
      </c>
      <c r="AD5" s="224">
        <f t="shared" ref="AD5:AD36" si="4">+S5+T5+U5-X5</f>
        <v>0</v>
      </c>
      <c r="AE5" s="224">
        <f t="shared" ref="AE5:AE36" si="5">+V5+W5-X5</f>
        <v>0</v>
      </c>
      <c r="AF5" s="224">
        <f t="shared" ref="AF5:AF36" si="6">+Y5+Z5-X5-AA5</f>
        <v>0</v>
      </c>
      <c r="AG5" s="54">
        <f>+'2. Incremental_Cost'!CW5</f>
        <v>39600</v>
      </c>
      <c r="AH5" s="58">
        <f>+'2. Incremental_Cost'!DR5+'2. Incremental_Cost'!EB5</f>
        <v>7920</v>
      </c>
      <c r="AI5" s="58">
        <f>+'2. Incremental_Cost'!EA5</f>
        <v>0</v>
      </c>
      <c r="AJ5" s="58">
        <f>+'2. Incremental_Cost'!EE5</f>
        <v>0</v>
      </c>
      <c r="AK5" s="58">
        <f>+'2. Incremental_Cost'!EF5+'2. Incremental_Cost'!EG5</f>
        <v>47520</v>
      </c>
      <c r="AL5" s="58">
        <f>+'2. Incremental_Cost'!EH5</f>
        <v>47520</v>
      </c>
      <c r="AM5" s="59">
        <f>+'2. Incremental_Cost'!EI5</f>
        <v>39600</v>
      </c>
      <c r="AN5" s="59">
        <f>+'2. Incremental_Cost'!EJ5</f>
        <v>0</v>
      </c>
      <c r="AO5" s="63">
        <f>+'2. Incremental_Cost'!EK5</f>
        <v>-7920</v>
      </c>
      <c r="AP5" s="63"/>
      <c r="AQ5" s="63">
        <f>+AL5+AP5</f>
        <v>47520</v>
      </c>
      <c r="AR5" s="224">
        <f t="shared" ref="AR5:AR36" si="7">+AG5+AH5+AI5-AL5</f>
        <v>0</v>
      </c>
      <c r="AS5" s="224">
        <f t="shared" ref="AS5:AS36" si="8">+AJ5+AK5-AL5</f>
        <v>0</v>
      </c>
      <c r="AT5" s="224">
        <f t="shared" ref="AT5:AT36" si="9">+AM5+AN5-AL5-AO5</f>
        <v>0</v>
      </c>
      <c r="AU5" s="66">
        <f>+'2. Incremental_Cost'!EM5</f>
        <v>79200</v>
      </c>
      <c r="AV5" s="66"/>
      <c r="AW5" s="90">
        <f>+'2. Incremental_Cost'!EY5+'2. Incremental_Cost'!FF5</f>
        <v>34090</v>
      </c>
      <c r="AX5" s="90"/>
      <c r="AY5" s="90">
        <f>+'2. Incremental_Cost'!FE5</f>
        <v>0</v>
      </c>
      <c r="AZ5" s="90"/>
      <c r="BA5" s="90">
        <f>+'2. Incremental_Cost'!FH5</f>
        <v>18250</v>
      </c>
      <c r="BB5" s="90">
        <f>+'2. Incremental_Cost'!FI5+'2. Incremental_Cost'!FJ5</f>
        <v>95040</v>
      </c>
      <c r="BC5" s="90">
        <f>+'2. Incremental_Cost'!FK5</f>
        <v>113290</v>
      </c>
      <c r="BD5" s="271">
        <f>+'2. Incremental_Cost'!FL5</f>
        <v>118800</v>
      </c>
      <c r="BE5" s="271">
        <f>+'2. Incremental_Cost'!FM5</f>
        <v>20870</v>
      </c>
      <c r="BF5" s="267">
        <f>+'2. Incremental_Cost'!FN5</f>
        <v>26380</v>
      </c>
      <c r="BG5" s="267">
        <f>SUM(N5,AB5,AP5)</f>
        <v>10000</v>
      </c>
      <c r="BH5" s="267">
        <f t="shared" ref="BH5:BH36" si="10">+BC5+BG5</f>
        <v>123290</v>
      </c>
      <c r="BI5" s="224">
        <f t="shared" ref="BI5:BI36" si="11">+AU5+AW5+AY5-BC5</f>
        <v>0</v>
      </c>
      <c r="BJ5" s="224">
        <f t="shared" ref="BJ5:BJ36" si="12">+BA5+BB5-BC5</f>
        <v>0</v>
      </c>
      <c r="BK5" s="224">
        <f t="shared" ref="BK5:BK36" si="13">+BD5+BE5-BC5-BF5</f>
        <v>0</v>
      </c>
    </row>
    <row r="6" spans="1:63" ht="13.8" customHeight="1" outlineLevel="2" x14ac:dyDescent="0.3">
      <c r="B6" s="295"/>
      <c r="C6" s="303"/>
      <c r="D6" s="200" t="str">
        <f>+'2. Incremental_Cost'!D6</f>
        <v>1.1.2. (name)</v>
      </c>
      <c r="E6" s="54" t="str">
        <f>+'2. Incremental_Cost'!I6</f>
        <v>0</v>
      </c>
      <c r="F6" s="58">
        <f>+'2. Incremental_Cost'!AD6+'2. Incremental_Cost'!AN6</f>
        <v>10000</v>
      </c>
      <c r="G6" s="58">
        <f>+'2. Incremental_Cost'!AM6</f>
        <v>50000</v>
      </c>
      <c r="H6" s="58">
        <f>+'2. Incremental_Cost'!AQ6</f>
        <v>60000</v>
      </c>
      <c r="I6" s="58">
        <f>+'2. Incremental_Cost'!AR6+'2. Incremental_Cost'!AS6</f>
        <v>0</v>
      </c>
      <c r="J6" s="58">
        <f>+'2. Incremental_Cost'!AT6</f>
        <v>60000</v>
      </c>
      <c r="K6" s="59">
        <f>+'2. Incremental_Cost'!AU6</f>
        <v>60000</v>
      </c>
      <c r="L6" s="59">
        <f>+'2. Incremental_Cost'!AV6</f>
        <v>0</v>
      </c>
      <c r="M6" s="63">
        <f>+'2. Incremental_Cost'!AW6</f>
        <v>0</v>
      </c>
      <c r="N6" s="63">
        <v>3000</v>
      </c>
      <c r="O6" s="63">
        <f t="shared" si="0"/>
        <v>63000</v>
      </c>
      <c r="P6" s="224">
        <f t="shared" si="1"/>
        <v>0</v>
      </c>
      <c r="Q6" s="224">
        <f t="shared" si="2"/>
        <v>0</v>
      </c>
      <c r="R6" s="224">
        <f t="shared" si="3"/>
        <v>0</v>
      </c>
      <c r="S6" s="54" t="str">
        <f>+'2. Incremental_Cost'!BC6</f>
        <v>0</v>
      </c>
      <c r="T6" s="58">
        <f>+'2. Incremental_Cost'!BX6+'2. Incremental_Cost'!CH6</f>
        <v>1500</v>
      </c>
      <c r="U6" s="58">
        <f>+'2. Incremental_Cost'!CG6</f>
        <v>0</v>
      </c>
      <c r="V6" s="58">
        <f>+'2. Incremental_Cost'!CK6</f>
        <v>0</v>
      </c>
      <c r="W6" s="58">
        <f>+'2. Incremental_Cost'!CL6+'2. Incremental_Cost'!CM6</f>
        <v>1500</v>
      </c>
      <c r="X6" s="58">
        <f>+'2. Incremental_Cost'!CN6</f>
        <v>1500</v>
      </c>
      <c r="Y6" s="59">
        <f>+'2. Incremental_Cost'!CO6</f>
        <v>60000</v>
      </c>
      <c r="Z6" s="59">
        <f>+'2. Incremental_Cost'!CP6</f>
        <v>0</v>
      </c>
      <c r="AA6" s="63">
        <f>+'2. Incremental_Cost'!CQ6</f>
        <v>58500</v>
      </c>
      <c r="AB6" s="63">
        <v>3000</v>
      </c>
      <c r="AC6" s="63">
        <f t="shared" ref="AC6:AC8" si="14">+X6+AB6</f>
        <v>4500</v>
      </c>
      <c r="AD6" s="224">
        <f t="shared" si="4"/>
        <v>0</v>
      </c>
      <c r="AE6" s="224">
        <f t="shared" si="5"/>
        <v>0</v>
      </c>
      <c r="AF6" s="224">
        <f t="shared" si="6"/>
        <v>0</v>
      </c>
      <c r="AG6" s="54" t="str">
        <f>+'2. Incremental_Cost'!CW6</f>
        <v>0</v>
      </c>
      <c r="AH6" s="58">
        <f>+'2. Incremental_Cost'!DR6+'2. Incremental_Cost'!EB6</f>
        <v>95000</v>
      </c>
      <c r="AI6" s="58">
        <f>+'2. Incremental_Cost'!EA6</f>
        <v>0</v>
      </c>
      <c r="AJ6" s="58">
        <f>+'2. Incremental_Cost'!EE6</f>
        <v>93500</v>
      </c>
      <c r="AK6" s="58">
        <f>+'2. Incremental_Cost'!EF6+'2. Incremental_Cost'!EG6</f>
        <v>1500</v>
      </c>
      <c r="AL6" s="58">
        <f>+'2. Incremental_Cost'!EH6</f>
        <v>95000</v>
      </c>
      <c r="AM6" s="59">
        <f>+'2. Incremental_Cost'!EI6</f>
        <v>60000</v>
      </c>
      <c r="AN6" s="59">
        <f>+'2. Incremental_Cost'!EJ6</f>
        <v>0</v>
      </c>
      <c r="AO6" s="63">
        <f>+'2. Incremental_Cost'!EK6</f>
        <v>-35000</v>
      </c>
      <c r="AP6" s="63"/>
      <c r="AQ6" s="63">
        <f t="shared" ref="AQ6:AQ8" si="15">+AL6+AP6</f>
        <v>95000</v>
      </c>
      <c r="AR6" s="224">
        <f t="shared" si="7"/>
        <v>0</v>
      </c>
      <c r="AS6" s="224">
        <f t="shared" si="8"/>
        <v>0</v>
      </c>
      <c r="AT6" s="224">
        <f t="shared" si="9"/>
        <v>0</v>
      </c>
      <c r="AU6" s="66">
        <f>+'2. Incremental_Cost'!EM6</f>
        <v>0</v>
      </c>
      <c r="AV6" s="66"/>
      <c r="AW6" s="90">
        <f>+'2. Incremental_Cost'!EY6+'2. Incremental_Cost'!FF6</f>
        <v>106500</v>
      </c>
      <c r="AX6" s="90"/>
      <c r="AY6" s="90">
        <f>+'2. Incremental_Cost'!FE6</f>
        <v>50000</v>
      </c>
      <c r="AZ6" s="90"/>
      <c r="BA6" s="90">
        <f>+'2. Incremental_Cost'!FH6</f>
        <v>153500</v>
      </c>
      <c r="BB6" s="90">
        <f>+'2. Incremental_Cost'!FI6+'2. Incremental_Cost'!FJ6</f>
        <v>3000</v>
      </c>
      <c r="BC6" s="90">
        <f>+'2. Incremental_Cost'!FK6</f>
        <v>156500</v>
      </c>
      <c r="BD6" s="271">
        <f>+'2. Incremental_Cost'!FL6</f>
        <v>180000</v>
      </c>
      <c r="BE6" s="271">
        <f>+'2. Incremental_Cost'!FM6</f>
        <v>0</v>
      </c>
      <c r="BF6" s="267">
        <f>+'2. Incremental_Cost'!FN6</f>
        <v>23500</v>
      </c>
      <c r="BG6" s="267">
        <f>SUM(N6,AB6,AP6)</f>
        <v>6000</v>
      </c>
      <c r="BH6" s="267">
        <f t="shared" si="10"/>
        <v>162500</v>
      </c>
      <c r="BI6" s="224">
        <f t="shared" si="11"/>
        <v>0</v>
      </c>
      <c r="BJ6" s="224">
        <f t="shared" si="12"/>
        <v>0</v>
      </c>
      <c r="BK6" s="224">
        <f t="shared" si="13"/>
        <v>0</v>
      </c>
    </row>
    <row r="7" spans="1:63" ht="13.8" customHeight="1" outlineLevel="2" x14ac:dyDescent="0.3">
      <c r="B7" s="295"/>
      <c r="C7" s="303"/>
      <c r="D7" s="200" t="str">
        <f>+'2. Incremental_Cost'!D7</f>
        <v>1.1.3. (name)</v>
      </c>
      <c r="E7" s="54" t="str">
        <f>+'2. Incremental_Cost'!I7</f>
        <v>0</v>
      </c>
      <c r="F7" s="58">
        <f>+'2. Incremental_Cost'!AD7+'2. Incremental_Cost'!AN7</f>
        <v>106975</v>
      </c>
      <c r="G7" s="58">
        <f>+'2. Incremental_Cost'!AM7</f>
        <v>12000</v>
      </c>
      <c r="H7" s="58">
        <f>+'2. Incremental_Cost'!AQ7</f>
        <v>118975</v>
      </c>
      <c r="I7" s="58">
        <f>+'2. Incremental_Cost'!AR7+'2. Incremental_Cost'!AS7</f>
        <v>0</v>
      </c>
      <c r="J7" s="58">
        <f>+'2. Incremental_Cost'!AT7</f>
        <v>118975</v>
      </c>
      <c r="K7" s="59">
        <f>+'2. Incremental_Cost'!AU7</f>
        <v>0</v>
      </c>
      <c r="L7" s="59">
        <f>+'2. Incremental_Cost'!AV7</f>
        <v>118750</v>
      </c>
      <c r="M7" s="63">
        <f>+'2. Incremental_Cost'!AW7</f>
        <v>-225</v>
      </c>
      <c r="N7" s="63"/>
      <c r="O7" s="63">
        <f t="shared" si="0"/>
        <v>118975</v>
      </c>
      <c r="P7" s="224">
        <f t="shared" si="1"/>
        <v>0</v>
      </c>
      <c r="Q7" s="224">
        <f t="shared" si="2"/>
        <v>0</v>
      </c>
      <c r="R7" s="224">
        <f t="shared" si="3"/>
        <v>0</v>
      </c>
      <c r="S7" s="54" t="str">
        <f>+'2. Incremental_Cost'!BC7</f>
        <v>0</v>
      </c>
      <c r="T7" s="58">
        <f>+'2. Incremental_Cost'!BX7+'2. Incremental_Cost'!CH7</f>
        <v>37000</v>
      </c>
      <c r="U7" s="58">
        <f>+'2. Incremental_Cost'!CG7</f>
        <v>0</v>
      </c>
      <c r="V7" s="58">
        <f>+'2. Incremental_Cost'!CK7</f>
        <v>35000</v>
      </c>
      <c r="W7" s="58">
        <f>+'2. Incremental_Cost'!CL7+'2. Incremental_Cost'!CM7</f>
        <v>2000</v>
      </c>
      <c r="X7" s="58">
        <f>+'2. Incremental_Cost'!CN7</f>
        <v>37000</v>
      </c>
      <c r="Y7" s="59">
        <f>+'2. Incremental_Cost'!CO7</f>
        <v>0</v>
      </c>
      <c r="Z7" s="59">
        <f>+'2. Incremental_Cost'!CP7</f>
        <v>118750</v>
      </c>
      <c r="AA7" s="63">
        <f>+'2. Incremental_Cost'!CQ7</f>
        <v>81750</v>
      </c>
      <c r="AB7" s="63"/>
      <c r="AC7" s="63">
        <f t="shared" si="14"/>
        <v>37000</v>
      </c>
      <c r="AD7" s="224">
        <f t="shared" si="4"/>
        <v>0</v>
      </c>
      <c r="AE7" s="224">
        <f t="shared" si="5"/>
        <v>0</v>
      </c>
      <c r="AF7" s="224">
        <f t="shared" si="6"/>
        <v>0</v>
      </c>
      <c r="AG7" s="54" t="str">
        <f>+'2. Incremental_Cost'!CW7</f>
        <v>0</v>
      </c>
      <c r="AH7" s="58">
        <f>+'2. Incremental_Cost'!DR7+'2. Incremental_Cost'!EB7</f>
        <v>7000</v>
      </c>
      <c r="AI7" s="58">
        <f>+'2. Incremental_Cost'!EA7</f>
        <v>0</v>
      </c>
      <c r="AJ7" s="58">
        <f>+'2. Incremental_Cost'!EE7</f>
        <v>4000</v>
      </c>
      <c r="AK7" s="58">
        <f>+'2. Incremental_Cost'!EF7+'2. Incremental_Cost'!EG7</f>
        <v>3000</v>
      </c>
      <c r="AL7" s="58">
        <f>+'2. Incremental_Cost'!EH7</f>
        <v>7000</v>
      </c>
      <c r="AM7" s="59">
        <f>+'2. Incremental_Cost'!EI7</f>
        <v>0</v>
      </c>
      <c r="AN7" s="59">
        <f>+'2. Incremental_Cost'!EJ7</f>
        <v>118750</v>
      </c>
      <c r="AO7" s="63">
        <f>+'2. Incremental_Cost'!EK7</f>
        <v>111750</v>
      </c>
      <c r="AP7" s="63"/>
      <c r="AQ7" s="63">
        <f t="shared" si="15"/>
        <v>7000</v>
      </c>
      <c r="AR7" s="224">
        <f t="shared" si="7"/>
        <v>0</v>
      </c>
      <c r="AS7" s="224">
        <f t="shared" si="8"/>
        <v>0</v>
      </c>
      <c r="AT7" s="224">
        <f t="shared" si="9"/>
        <v>0</v>
      </c>
      <c r="AU7" s="66">
        <f>+'2. Incremental_Cost'!EM7</f>
        <v>0</v>
      </c>
      <c r="AV7" s="66"/>
      <c r="AW7" s="90">
        <f>+'2. Incremental_Cost'!EY7+'2. Incremental_Cost'!FF7</f>
        <v>150975</v>
      </c>
      <c r="AX7" s="90"/>
      <c r="AY7" s="90">
        <f>+'2. Incremental_Cost'!FE7</f>
        <v>12000</v>
      </c>
      <c r="AZ7" s="90"/>
      <c r="BA7" s="90">
        <f>+'2. Incremental_Cost'!FH7</f>
        <v>157975</v>
      </c>
      <c r="BB7" s="90">
        <f>+'2. Incremental_Cost'!FI7+'2. Incremental_Cost'!FJ7</f>
        <v>5000</v>
      </c>
      <c r="BC7" s="90">
        <f>+'2. Incremental_Cost'!FK7</f>
        <v>162975</v>
      </c>
      <c r="BD7" s="271">
        <f>+'2. Incremental_Cost'!FL7</f>
        <v>0</v>
      </c>
      <c r="BE7" s="271">
        <f>+'2. Incremental_Cost'!FM7</f>
        <v>356250</v>
      </c>
      <c r="BF7" s="267">
        <f>+'2. Incremental_Cost'!FN7</f>
        <v>193275</v>
      </c>
      <c r="BG7" s="267">
        <f>SUM(N7,AB7,AP7)</f>
        <v>0</v>
      </c>
      <c r="BH7" s="267">
        <f t="shared" si="10"/>
        <v>162975</v>
      </c>
      <c r="BI7" s="224">
        <f t="shared" si="11"/>
        <v>0</v>
      </c>
      <c r="BJ7" s="224">
        <f t="shared" si="12"/>
        <v>0</v>
      </c>
      <c r="BK7" s="224">
        <f t="shared" si="13"/>
        <v>0</v>
      </c>
    </row>
    <row r="8" spans="1:63" ht="13.8" customHeight="1" outlineLevel="2" x14ac:dyDescent="0.3">
      <c r="B8" s="295"/>
      <c r="C8" s="303"/>
      <c r="D8" s="200" t="str">
        <f>+'2. Incremental_Cost'!D8</f>
        <v>Add as needed</v>
      </c>
      <c r="E8" s="54" t="str">
        <f>+'2. Incremental_Cost'!I8</f>
        <v>0</v>
      </c>
      <c r="F8" s="58">
        <f>+'2. Incremental_Cost'!AD8+'2. Incremental_Cost'!AN8</f>
        <v>0</v>
      </c>
      <c r="G8" s="58">
        <f>+'2. Incremental_Cost'!AM8</f>
        <v>15000</v>
      </c>
      <c r="H8" s="58">
        <f>+'2. Incremental_Cost'!AQ8</f>
        <v>15000</v>
      </c>
      <c r="I8" s="58">
        <f>+'2. Incremental_Cost'!AR8+'2. Incremental_Cost'!AS8</f>
        <v>0</v>
      </c>
      <c r="J8" s="58">
        <f>+'2. Incremental_Cost'!AT8</f>
        <v>15000</v>
      </c>
      <c r="K8" s="59">
        <f>+'2. Incremental_Cost'!AU8</f>
        <v>10000</v>
      </c>
      <c r="L8" s="59">
        <f>+'2. Incremental_Cost'!AV8</f>
        <v>2000</v>
      </c>
      <c r="M8" s="63">
        <f>+'2. Incremental_Cost'!AW8</f>
        <v>-3000</v>
      </c>
      <c r="N8" s="63"/>
      <c r="O8" s="63">
        <f t="shared" si="0"/>
        <v>15000</v>
      </c>
      <c r="P8" s="224">
        <f t="shared" si="1"/>
        <v>0</v>
      </c>
      <c r="Q8" s="224">
        <f t="shared" si="2"/>
        <v>0</v>
      </c>
      <c r="R8" s="224">
        <f t="shared" si="3"/>
        <v>0</v>
      </c>
      <c r="S8" s="54" t="str">
        <f>+'2. Incremental_Cost'!BC8</f>
        <v>0</v>
      </c>
      <c r="T8" s="58">
        <f>+'2. Incremental_Cost'!BX8+'2. Incremental_Cost'!CH8</f>
        <v>0</v>
      </c>
      <c r="U8" s="58">
        <f>+'2. Incremental_Cost'!CG8</f>
        <v>0</v>
      </c>
      <c r="V8" s="58">
        <f>+'2. Incremental_Cost'!CK8</f>
        <v>0</v>
      </c>
      <c r="W8" s="58">
        <f>+'2. Incremental_Cost'!CL8+'2. Incremental_Cost'!CM8</f>
        <v>0</v>
      </c>
      <c r="X8" s="58">
        <f>+'2. Incremental_Cost'!CN8</f>
        <v>0</v>
      </c>
      <c r="Y8" s="59">
        <f>+'2. Incremental_Cost'!CO8</f>
        <v>10000</v>
      </c>
      <c r="Z8" s="59">
        <f>+'2. Incremental_Cost'!CP8</f>
        <v>2000</v>
      </c>
      <c r="AA8" s="63">
        <f>+'2. Incremental_Cost'!CQ8</f>
        <v>12000</v>
      </c>
      <c r="AB8" s="63">
        <v>5000</v>
      </c>
      <c r="AC8" s="63">
        <f t="shared" si="14"/>
        <v>5000</v>
      </c>
      <c r="AD8" s="224">
        <f t="shared" si="4"/>
        <v>0</v>
      </c>
      <c r="AE8" s="224">
        <f t="shared" si="5"/>
        <v>0</v>
      </c>
      <c r="AF8" s="224">
        <f t="shared" si="6"/>
        <v>0</v>
      </c>
      <c r="AG8" s="54" t="str">
        <f>+'2. Incremental_Cost'!CW8</f>
        <v>0</v>
      </c>
      <c r="AH8" s="58">
        <f>+'2. Incremental_Cost'!DR8+'2. Incremental_Cost'!EB8</f>
        <v>0</v>
      </c>
      <c r="AI8" s="58">
        <f>+'2. Incremental_Cost'!EA8</f>
        <v>0</v>
      </c>
      <c r="AJ8" s="58">
        <f>+'2. Incremental_Cost'!EE8</f>
        <v>0</v>
      </c>
      <c r="AK8" s="58">
        <f>+'2. Incremental_Cost'!EF8+'2. Incremental_Cost'!EG8</f>
        <v>0</v>
      </c>
      <c r="AL8" s="58">
        <f>+'2. Incremental_Cost'!EH8</f>
        <v>0</v>
      </c>
      <c r="AM8" s="59">
        <f>+'2. Incremental_Cost'!EI8</f>
        <v>10000</v>
      </c>
      <c r="AN8" s="59">
        <f>+'2. Incremental_Cost'!EJ8</f>
        <v>2000</v>
      </c>
      <c r="AO8" s="63">
        <f>+'2. Incremental_Cost'!EK8</f>
        <v>12000</v>
      </c>
      <c r="AP8" s="63">
        <v>10000</v>
      </c>
      <c r="AQ8" s="63">
        <f t="shared" si="15"/>
        <v>10000</v>
      </c>
      <c r="AR8" s="224">
        <f t="shared" si="7"/>
        <v>0</v>
      </c>
      <c r="AS8" s="224">
        <f t="shared" si="8"/>
        <v>0</v>
      </c>
      <c r="AT8" s="224">
        <f t="shared" si="9"/>
        <v>0</v>
      </c>
      <c r="AU8" s="66">
        <f>+'2. Incremental_Cost'!EM8</f>
        <v>0</v>
      </c>
      <c r="AV8" s="66"/>
      <c r="AW8" s="90">
        <f>+'2. Incremental_Cost'!EY8+'2. Incremental_Cost'!FF8</f>
        <v>0</v>
      </c>
      <c r="AX8" s="90"/>
      <c r="AY8" s="90">
        <f>+'2. Incremental_Cost'!FE8</f>
        <v>15000</v>
      </c>
      <c r="AZ8" s="90"/>
      <c r="BA8" s="90">
        <f>+'2. Incremental_Cost'!FH8</f>
        <v>15000</v>
      </c>
      <c r="BB8" s="90">
        <f>+'2. Incremental_Cost'!FI8+'2. Incremental_Cost'!FJ8</f>
        <v>0</v>
      </c>
      <c r="BC8" s="90">
        <f>+'2. Incremental_Cost'!FK8</f>
        <v>15000</v>
      </c>
      <c r="BD8" s="271">
        <f>+'2. Incremental_Cost'!FL8</f>
        <v>30000</v>
      </c>
      <c r="BE8" s="271">
        <f>+'2. Incremental_Cost'!FM8</f>
        <v>6000</v>
      </c>
      <c r="BF8" s="267">
        <f>+'2. Incremental_Cost'!FN8</f>
        <v>21000</v>
      </c>
      <c r="BG8" s="267">
        <f>SUM(N8,AB8,AP8)</f>
        <v>15000</v>
      </c>
      <c r="BH8" s="267">
        <f t="shared" si="10"/>
        <v>30000</v>
      </c>
      <c r="BI8" s="224">
        <f t="shared" si="11"/>
        <v>0</v>
      </c>
      <c r="BJ8" s="224">
        <f t="shared" si="12"/>
        <v>0</v>
      </c>
      <c r="BK8" s="224">
        <f t="shared" si="13"/>
        <v>0</v>
      </c>
    </row>
    <row r="9" spans="1:63" outlineLevel="1" x14ac:dyDescent="0.3">
      <c r="B9" s="295"/>
      <c r="C9" s="304"/>
      <c r="D9" s="71" t="str">
        <f>+'2. Incremental_Cost'!D9</f>
        <v>Subtotal 1.1.</v>
      </c>
      <c r="E9" s="53">
        <f>+'2. Incremental_Cost'!I9</f>
        <v>0</v>
      </c>
      <c r="F9" s="55">
        <f>+'2. Incremental_Cost'!AD9+'2. Incremental_Cost'!AN9</f>
        <v>130225</v>
      </c>
      <c r="G9" s="55">
        <f>+'2. Incremental_Cost'!AM9</f>
        <v>77000</v>
      </c>
      <c r="H9" s="55">
        <f>+'2. Incremental_Cost'!AQ9</f>
        <v>207225</v>
      </c>
      <c r="I9" s="55">
        <f>+'2. Incremental_Cost'!AR9+'2. Incremental_Cost'!AS9</f>
        <v>0</v>
      </c>
      <c r="J9" s="55">
        <f>+'2. Incremental_Cost'!AT9</f>
        <v>207225</v>
      </c>
      <c r="K9" s="201">
        <f>+'2. Incremental_Cost'!AU9</f>
        <v>109600</v>
      </c>
      <c r="L9" s="201">
        <f>+'2. Incremental_Cost'!AV9</f>
        <v>141620</v>
      </c>
      <c r="M9" s="60">
        <f>+'2. Incremental_Cost'!AW9</f>
        <v>43995</v>
      </c>
      <c r="N9" s="60">
        <f>SUM(N5:N8)</f>
        <v>13000</v>
      </c>
      <c r="O9" s="60">
        <f t="shared" si="0"/>
        <v>220225</v>
      </c>
      <c r="P9" s="224">
        <f t="shared" si="1"/>
        <v>0</v>
      </c>
      <c r="Q9" s="224">
        <f t="shared" si="2"/>
        <v>0</v>
      </c>
      <c r="R9" s="224">
        <f t="shared" si="3"/>
        <v>0</v>
      </c>
      <c r="S9" s="61">
        <f>+'2. Incremental_Cost'!BC9</f>
        <v>39600</v>
      </c>
      <c r="T9" s="62">
        <f>+'2. Incremental_Cost'!BX9+'2. Incremental_Cost'!CH9</f>
        <v>51420</v>
      </c>
      <c r="U9" s="62">
        <f>+'2. Incremental_Cost'!CG9</f>
        <v>0</v>
      </c>
      <c r="V9" s="62">
        <f>+'2. Incremental_Cost'!CK9</f>
        <v>40000</v>
      </c>
      <c r="W9" s="62">
        <f>+'2. Incremental_Cost'!CL9+'2. Incremental_Cost'!CM9</f>
        <v>51020</v>
      </c>
      <c r="X9" s="62">
        <f>+'2. Incremental_Cost'!CN9</f>
        <v>91020</v>
      </c>
      <c r="Y9" s="213">
        <f>+'2. Incremental_Cost'!CO9</f>
        <v>109600</v>
      </c>
      <c r="Z9" s="213">
        <f>+'2. Incremental_Cost'!CP9</f>
        <v>120750</v>
      </c>
      <c r="AA9" s="214">
        <f>+'2. Incremental_Cost'!CQ9</f>
        <v>139330</v>
      </c>
      <c r="AB9" s="214">
        <f>SUM(AB5:AB8)</f>
        <v>8000</v>
      </c>
      <c r="AC9" s="214">
        <f>+X9+AB9</f>
        <v>99020</v>
      </c>
      <c r="AD9" s="224">
        <f t="shared" si="4"/>
        <v>0</v>
      </c>
      <c r="AE9" s="224">
        <f t="shared" si="5"/>
        <v>0</v>
      </c>
      <c r="AF9" s="224">
        <f t="shared" si="6"/>
        <v>0</v>
      </c>
      <c r="AG9" s="64">
        <f>+'2. Incremental_Cost'!CW9</f>
        <v>39600</v>
      </c>
      <c r="AH9" s="65">
        <f>+'2. Incremental_Cost'!DR9+'2. Incremental_Cost'!EB9</f>
        <v>109920</v>
      </c>
      <c r="AI9" s="65">
        <f>+'2. Incremental_Cost'!EA9</f>
        <v>0</v>
      </c>
      <c r="AJ9" s="65">
        <f>+'2. Incremental_Cost'!EE9</f>
        <v>97500</v>
      </c>
      <c r="AK9" s="65">
        <f>+'2. Incremental_Cost'!EF9+'2. Incremental_Cost'!EG9</f>
        <v>52020</v>
      </c>
      <c r="AL9" s="65">
        <f>+'2. Incremental_Cost'!EH9</f>
        <v>149520</v>
      </c>
      <c r="AM9" s="220">
        <f>+'2. Incremental_Cost'!EI9</f>
        <v>109600</v>
      </c>
      <c r="AN9" s="220">
        <f>+'2. Incremental_Cost'!EJ9</f>
        <v>120750</v>
      </c>
      <c r="AO9" s="221">
        <f>+'2. Incremental_Cost'!EK9</f>
        <v>80830</v>
      </c>
      <c r="AP9" s="221">
        <f>SUM(AP5:AP8)</f>
        <v>10000</v>
      </c>
      <c r="AQ9" s="221">
        <f>+AL9+AP9</f>
        <v>159520</v>
      </c>
      <c r="AR9" s="224">
        <f t="shared" si="7"/>
        <v>0</v>
      </c>
      <c r="AS9" s="224">
        <f t="shared" si="8"/>
        <v>0</v>
      </c>
      <c r="AT9" s="224">
        <f t="shared" si="9"/>
        <v>0</v>
      </c>
      <c r="AU9" s="66">
        <f>+'2. Incremental_Cost'!EM9</f>
        <v>79200</v>
      </c>
      <c r="AV9" s="66"/>
      <c r="AW9" s="90">
        <f>+'2. Incremental_Cost'!EY9+'2. Incremental_Cost'!FF9</f>
        <v>291565</v>
      </c>
      <c r="AX9" s="90"/>
      <c r="AY9" s="90">
        <f>+'2. Incremental_Cost'!FE9</f>
        <v>77000</v>
      </c>
      <c r="AZ9" s="90"/>
      <c r="BA9" s="90">
        <f>+'2. Incremental_Cost'!FH9</f>
        <v>344725</v>
      </c>
      <c r="BB9" s="90">
        <f>+'2. Incremental_Cost'!FI9+'2. Incremental_Cost'!FJ9</f>
        <v>103040</v>
      </c>
      <c r="BC9" s="90">
        <f>+'2. Incremental_Cost'!FK9</f>
        <v>447765</v>
      </c>
      <c r="BD9" s="271">
        <f>+'2. Incremental_Cost'!FL9</f>
        <v>328800</v>
      </c>
      <c r="BE9" s="271">
        <f>+'2. Incremental_Cost'!FM9</f>
        <v>383120</v>
      </c>
      <c r="BF9" s="267">
        <f>+'2. Incremental_Cost'!FN9</f>
        <v>264155</v>
      </c>
      <c r="BG9" s="267">
        <f>SUM(BG5:BG8)</f>
        <v>31000</v>
      </c>
      <c r="BH9" s="267">
        <f t="shared" si="10"/>
        <v>478765</v>
      </c>
      <c r="BI9" s="224">
        <f t="shared" si="11"/>
        <v>0</v>
      </c>
      <c r="BJ9" s="224">
        <f t="shared" si="12"/>
        <v>0</v>
      </c>
      <c r="BK9" s="224">
        <f t="shared" si="13"/>
        <v>0</v>
      </c>
    </row>
    <row r="10" spans="1:63" ht="13.8" customHeight="1" outlineLevel="2" x14ac:dyDescent="0.3">
      <c r="B10" s="295"/>
      <c r="C10" s="302" t="str">
        <f>+'2. Incremental_Cost'!C10</f>
        <v>1.2. (name)</v>
      </c>
      <c r="D10" s="200" t="str">
        <f>+'2. Incremental_Cost'!D10</f>
        <v>1.1.1. (name)</v>
      </c>
      <c r="E10" s="54" t="str">
        <f>+'2. Incremental_Cost'!I10</f>
        <v>0</v>
      </c>
      <c r="F10" s="58">
        <f>+'2. Incremental_Cost'!AD10+'2. Incremental_Cost'!AN10</f>
        <v>1975</v>
      </c>
      <c r="G10" s="58">
        <f>+'2. Incremental_Cost'!AM10</f>
        <v>0</v>
      </c>
      <c r="H10" s="58">
        <f>+'2. Incremental_Cost'!AQ10</f>
        <v>1975</v>
      </c>
      <c r="I10" s="58">
        <f>+'2. Incremental_Cost'!AR10+'2. Incremental_Cost'!AS10</f>
        <v>0</v>
      </c>
      <c r="J10" s="58">
        <f>+'2. Incremental_Cost'!AT10</f>
        <v>1975</v>
      </c>
      <c r="K10" s="59">
        <f>+'2. Incremental_Cost'!AU10</f>
        <v>0</v>
      </c>
      <c r="L10" s="59">
        <f>+'2. Incremental_Cost'!AV10</f>
        <v>0</v>
      </c>
      <c r="M10" s="63">
        <f>+'2. Incremental_Cost'!AW10</f>
        <v>-1975</v>
      </c>
      <c r="N10" s="63"/>
      <c r="O10" s="63">
        <f t="shared" si="0"/>
        <v>1975</v>
      </c>
      <c r="P10" s="224">
        <f t="shared" si="1"/>
        <v>0</v>
      </c>
      <c r="Q10" s="224">
        <f t="shared" si="2"/>
        <v>0</v>
      </c>
      <c r="R10" s="224">
        <f t="shared" si="3"/>
        <v>0</v>
      </c>
      <c r="S10" s="54" t="str">
        <f>+'2. Incremental_Cost'!BC10</f>
        <v>0</v>
      </c>
      <c r="T10" s="58">
        <f>+'2. Incremental_Cost'!BX10+'2. Incremental_Cost'!CH10</f>
        <v>5000</v>
      </c>
      <c r="U10" s="58">
        <f>+'2. Incremental_Cost'!CG10</f>
        <v>0</v>
      </c>
      <c r="V10" s="58">
        <f>+'2. Incremental_Cost'!CK10</f>
        <v>5000</v>
      </c>
      <c r="W10" s="58">
        <f>+'2. Incremental_Cost'!CL10+'2. Incremental_Cost'!CM10</f>
        <v>0</v>
      </c>
      <c r="X10" s="58">
        <f>+'2. Incremental_Cost'!CN10</f>
        <v>5000</v>
      </c>
      <c r="Y10" s="59">
        <f>+'2. Incremental_Cost'!CO10</f>
        <v>0</v>
      </c>
      <c r="Z10" s="59">
        <f>+'2. Incremental_Cost'!CP10</f>
        <v>0</v>
      </c>
      <c r="AA10" s="63">
        <f>+'2. Incremental_Cost'!CQ10</f>
        <v>-5000</v>
      </c>
      <c r="AB10" s="63"/>
      <c r="AC10" s="63">
        <f>+X10+AB10</f>
        <v>5000</v>
      </c>
      <c r="AD10" s="224">
        <f t="shared" si="4"/>
        <v>0</v>
      </c>
      <c r="AE10" s="224">
        <f t="shared" si="5"/>
        <v>0</v>
      </c>
      <c r="AF10" s="224">
        <f t="shared" si="6"/>
        <v>0</v>
      </c>
      <c r="AG10" s="54" t="str">
        <f>+'2. Incremental_Cost'!CW10</f>
        <v>0</v>
      </c>
      <c r="AH10" s="58">
        <f>+'2. Incremental_Cost'!DR10+'2. Incremental_Cost'!EB10</f>
        <v>6300</v>
      </c>
      <c r="AI10" s="58">
        <f>+'2. Incremental_Cost'!EA10</f>
        <v>0</v>
      </c>
      <c r="AJ10" s="58">
        <f>+'2. Incremental_Cost'!EE10</f>
        <v>6300</v>
      </c>
      <c r="AK10" s="58">
        <f>+'2. Incremental_Cost'!EF10+'2. Incremental_Cost'!EG10</f>
        <v>0</v>
      </c>
      <c r="AL10" s="58">
        <f>+'2. Incremental_Cost'!EH10</f>
        <v>6300</v>
      </c>
      <c r="AM10" s="59">
        <f>+'2. Incremental_Cost'!EI10</f>
        <v>0</v>
      </c>
      <c r="AN10" s="59">
        <f>+'2. Incremental_Cost'!EJ10</f>
        <v>0</v>
      </c>
      <c r="AO10" s="63">
        <f>+'2. Incremental_Cost'!EK10</f>
        <v>-6300</v>
      </c>
      <c r="AP10" s="63"/>
      <c r="AQ10" s="63">
        <f>+AL10+AP10</f>
        <v>6300</v>
      </c>
      <c r="AR10" s="224">
        <f t="shared" si="7"/>
        <v>0</v>
      </c>
      <c r="AS10" s="224">
        <f t="shared" si="8"/>
        <v>0</v>
      </c>
      <c r="AT10" s="224">
        <f t="shared" si="9"/>
        <v>0</v>
      </c>
      <c r="AU10" s="66">
        <f>+'2. Incremental_Cost'!EM10</f>
        <v>0</v>
      </c>
      <c r="AV10" s="66"/>
      <c r="AW10" s="90">
        <f>+'2. Incremental_Cost'!EY10+'2. Incremental_Cost'!FF10</f>
        <v>13275</v>
      </c>
      <c r="AX10" s="90"/>
      <c r="AY10" s="90">
        <f>+'2. Incremental_Cost'!FE10</f>
        <v>0</v>
      </c>
      <c r="AZ10" s="90"/>
      <c r="BA10" s="90">
        <f>+'2. Incremental_Cost'!FH10</f>
        <v>13275</v>
      </c>
      <c r="BB10" s="90">
        <f>+'2. Incremental_Cost'!FI10+'2. Incremental_Cost'!FJ10</f>
        <v>0</v>
      </c>
      <c r="BC10" s="90">
        <f>+'2. Incremental_Cost'!FK10</f>
        <v>13275</v>
      </c>
      <c r="BD10" s="271">
        <f>+'2. Incremental_Cost'!FL10</f>
        <v>0</v>
      </c>
      <c r="BE10" s="271">
        <f>+'2. Incremental_Cost'!FM10</f>
        <v>0</v>
      </c>
      <c r="BF10" s="267">
        <f>+'2. Incremental_Cost'!FN10</f>
        <v>-13275</v>
      </c>
      <c r="BG10" s="267">
        <f>SUM(N10,AB10,AP10)</f>
        <v>0</v>
      </c>
      <c r="BH10" s="267">
        <f t="shared" si="10"/>
        <v>13275</v>
      </c>
      <c r="BI10" s="224">
        <f t="shared" si="11"/>
        <v>0</v>
      </c>
      <c r="BJ10" s="224">
        <f t="shared" si="12"/>
        <v>0</v>
      </c>
      <c r="BK10" s="224">
        <f t="shared" si="13"/>
        <v>0</v>
      </c>
    </row>
    <row r="11" spans="1:63" ht="13.8" customHeight="1" outlineLevel="2" x14ac:dyDescent="0.3">
      <c r="B11" s="295"/>
      <c r="C11" s="303"/>
      <c r="D11" s="200" t="str">
        <f>+'2. Incremental_Cost'!D11</f>
        <v>1.1.2. (name)</v>
      </c>
      <c r="E11" s="54" t="str">
        <f>+'2. Incremental_Cost'!I11</f>
        <v>0</v>
      </c>
      <c r="F11" s="58">
        <f>+'2. Incremental_Cost'!AD11+'2. Incremental_Cost'!AN11</f>
        <v>0</v>
      </c>
      <c r="G11" s="58">
        <f>+'2. Incremental_Cost'!AM11</f>
        <v>0</v>
      </c>
      <c r="H11" s="58">
        <f>+'2. Incremental_Cost'!AQ11</f>
        <v>0</v>
      </c>
      <c r="I11" s="58">
        <f>+'2. Incremental_Cost'!AR11+'2. Incremental_Cost'!AS11</f>
        <v>0</v>
      </c>
      <c r="J11" s="58">
        <f>+'2. Incremental_Cost'!AT11</f>
        <v>0</v>
      </c>
      <c r="K11" s="59">
        <f>+'2. Incremental_Cost'!AU11</f>
        <v>0</v>
      </c>
      <c r="L11" s="59">
        <f>+'2. Incremental_Cost'!AV11</f>
        <v>0</v>
      </c>
      <c r="M11" s="63">
        <f>+'2. Incremental_Cost'!AW11</f>
        <v>0</v>
      </c>
      <c r="N11" s="63">
        <v>5000</v>
      </c>
      <c r="O11" s="63">
        <f t="shared" si="0"/>
        <v>5000</v>
      </c>
      <c r="P11" s="224">
        <f t="shared" si="1"/>
        <v>0</v>
      </c>
      <c r="Q11" s="224">
        <f t="shared" si="2"/>
        <v>0</v>
      </c>
      <c r="R11" s="224">
        <f t="shared" si="3"/>
        <v>0</v>
      </c>
      <c r="S11" s="54" t="str">
        <f>+'2. Incremental_Cost'!BC11</f>
        <v>0</v>
      </c>
      <c r="T11" s="58">
        <f>+'2. Incremental_Cost'!BX11+'2. Incremental_Cost'!CH11</f>
        <v>15250</v>
      </c>
      <c r="U11" s="58">
        <f>+'2. Incremental_Cost'!CG11</f>
        <v>0</v>
      </c>
      <c r="V11" s="58">
        <f>+'2. Incremental_Cost'!CK11</f>
        <v>15250</v>
      </c>
      <c r="W11" s="58">
        <f>+'2. Incremental_Cost'!CL11+'2. Incremental_Cost'!CM11</f>
        <v>0</v>
      </c>
      <c r="X11" s="58">
        <f>+'2. Incremental_Cost'!CN11</f>
        <v>15250</v>
      </c>
      <c r="Y11" s="59">
        <f>+'2. Incremental_Cost'!CO11</f>
        <v>0</v>
      </c>
      <c r="Z11" s="59">
        <f>+'2. Incremental_Cost'!CP11</f>
        <v>0</v>
      </c>
      <c r="AA11" s="63">
        <f>+'2. Incremental_Cost'!CQ11</f>
        <v>-15250</v>
      </c>
      <c r="AB11" s="63"/>
      <c r="AC11" s="63">
        <f t="shared" ref="AC11:AC13" si="16">+X11+AB11</f>
        <v>15250</v>
      </c>
      <c r="AD11" s="224">
        <f t="shared" si="4"/>
        <v>0</v>
      </c>
      <c r="AE11" s="224">
        <f t="shared" si="5"/>
        <v>0</v>
      </c>
      <c r="AF11" s="224">
        <f t="shared" si="6"/>
        <v>0</v>
      </c>
      <c r="AG11" s="54" t="str">
        <f>+'2. Incremental_Cost'!CW11</f>
        <v>0</v>
      </c>
      <c r="AH11" s="58">
        <f>+'2. Incremental_Cost'!DR11+'2. Incremental_Cost'!EB11</f>
        <v>0</v>
      </c>
      <c r="AI11" s="58">
        <f>+'2. Incremental_Cost'!EA11</f>
        <v>0</v>
      </c>
      <c r="AJ11" s="58">
        <f>+'2. Incremental_Cost'!EE11</f>
        <v>0</v>
      </c>
      <c r="AK11" s="58">
        <f>+'2. Incremental_Cost'!EF11+'2. Incremental_Cost'!EG11</f>
        <v>0</v>
      </c>
      <c r="AL11" s="58">
        <f>+'2. Incremental_Cost'!EH11</f>
        <v>0</v>
      </c>
      <c r="AM11" s="59">
        <f>+'2. Incremental_Cost'!EI11</f>
        <v>0</v>
      </c>
      <c r="AN11" s="59">
        <f>+'2. Incremental_Cost'!EJ11</f>
        <v>0</v>
      </c>
      <c r="AO11" s="63">
        <f>+'2. Incremental_Cost'!EK11</f>
        <v>0</v>
      </c>
      <c r="AP11" s="63"/>
      <c r="AQ11" s="63">
        <f t="shared" ref="AQ11:AQ13" si="17">+AL11+AP11</f>
        <v>0</v>
      </c>
      <c r="AR11" s="224">
        <f t="shared" si="7"/>
        <v>0</v>
      </c>
      <c r="AS11" s="224">
        <f t="shared" si="8"/>
        <v>0</v>
      </c>
      <c r="AT11" s="224">
        <f t="shared" si="9"/>
        <v>0</v>
      </c>
      <c r="AU11" s="66">
        <f>+'2. Incremental_Cost'!EM11</f>
        <v>0</v>
      </c>
      <c r="AV11" s="66"/>
      <c r="AW11" s="90">
        <f>+'2. Incremental_Cost'!EY11+'2. Incremental_Cost'!FF11</f>
        <v>15250</v>
      </c>
      <c r="AX11" s="90"/>
      <c r="AY11" s="90">
        <f>+'2. Incremental_Cost'!FE11</f>
        <v>0</v>
      </c>
      <c r="AZ11" s="90"/>
      <c r="BA11" s="90">
        <f>+'2. Incremental_Cost'!FH11</f>
        <v>15250</v>
      </c>
      <c r="BB11" s="90">
        <f>+'2. Incremental_Cost'!FI11+'2. Incremental_Cost'!FJ11</f>
        <v>0</v>
      </c>
      <c r="BC11" s="90">
        <f>+'2. Incremental_Cost'!FK11</f>
        <v>15250</v>
      </c>
      <c r="BD11" s="271">
        <f>+'2. Incremental_Cost'!FL11</f>
        <v>0</v>
      </c>
      <c r="BE11" s="271">
        <f>+'2. Incremental_Cost'!FM11</f>
        <v>0</v>
      </c>
      <c r="BF11" s="267">
        <f>+'2. Incremental_Cost'!FN11</f>
        <v>-15250</v>
      </c>
      <c r="BG11" s="267">
        <f>SUM(N11,AB11,AP11)</f>
        <v>5000</v>
      </c>
      <c r="BH11" s="267">
        <f t="shared" si="10"/>
        <v>20250</v>
      </c>
      <c r="BI11" s="224">
        <f t="shared" si="11"/>
        <v>0</v>
      </c>
      <c r="BJ11" s="224">
        <f t="shared" si="12"/>
        <v>0</v>
      </c>
      <c r="BK11" s="224">
        <f t="shared" si="13"/>
        <v>0</v>
      </c>
    </row>
    <row r="12" spans="1:63" ht="13.8" customHeight="1" outlineLevel="2" x14ac:dyDescent="0.3">
      <c r="B12" s="295"/>
      <c r="C12" s="303"/>
      <c r="D12" s="200" t="str">
        <f>+'2. Incremental_Cost'!D12</f>
        <v>1.1.3. (name)</v>
      </c>
      <c r="E12" s="54" t="str">
        <f>+'2. Incremental_Cost'!I12</f>
        <v>0</v>
      </c>
      <c r="F12" s="58">
        <f>+'2. Incremental_Cost'!AD12+'2. Incremental_Cost'!AN12</f>
        <v>0</v>
      </c>
      <c r="G12" s="58">
        <f>+'2. Incremental_Cost'!AM12</f>
        <v>0</v>
      </c>
      <c r="H12" s="58">
        <f>+'2. Incremental_Cost'!AQ12</f>
        <v>0</v>
      </c>
      <c r="I12" s="58">
        <f>+'2. Incremental_Cost'!AR12+'2. Incremental_Cost'!AS12</f>
        <v>0</v>
      </c>
      <c r="J12" s="58">
        <f>+'2. Incremental_Cost'!AT12</f>
        <v>0</v>
      </c>
      <c r="K12" s="59">
        <f>+'2. Incremental_Cost'!AU12</f>
        <v>0</v>
      </c>
      <c r="L12" s="59">
        <f>+'2. Incremental_Cost'!AV12</f>
        <v>0</v>
      </c>
      <c r="M12" s="63">
        <f>+'2. Incremental_Cost'!AW12</f>
        <v>0</v>
      </c>
      <c r="N12" s="63">
        <v>13000</v>
      </c>
      <c r="O12" s="63">
        <f t="shared" si="0"/>
        <v>13000</v>
      </c>
      <c r="P12" s="224">
        <f t="shared" si="1"/>
        <v>0</v>
      </c>
      <c r="Q12" s="224">
        <f t="shared" si="2"/>
        <v>0</v>
      </c>
      <c r="R12" s="224">
        <f t="shared" si="3"/>
        <v>0</v>
      </c>
      <c r="S12" s="54" t="str">
        <f>+'2. Incremental_Cost'!BC12</f>
        <v>0</v>
      </c>
      <c r="T12" s="58">
        <f>+'2. Incremental_Cost'!BX12+'2. Incremental_Cost'!CH12</f>
        <v>5000</v>
      </c>
      <c r="U12" s="58">
        <f>+'2. Incremental_Cost'!CG12</f>
        <v>0</v>
      </c>
      <c r="V12" s="58">
        <f>+'2. Incremental_Cost'!CK12</f>
        <v>5000</v>
      </c>
      <c r="W12" s="58">
        <f>+'2. Incremental_Cost'!CL12+'2. Incremental_Cost'!CM12</f>
        <v>0</v>
      </c>
      <c r="X12" s="58">
        <f>+'2. Incremental_Cost'!CN12</f>
        <v>5000</v>
      </c>
      <c r="Y12" s="59">
        <f>+'2. Incremental_Cost'!CO12</f>
        <v>0</v>
      </c>
      <c r="Z12" s="59">
        <f>+'2. Incremental_Cost'!CP12</f>
        <v>0</v>
      </c>
      <c r="AA12" s="63">
        <f>+'2. Incremental_Cost'!CQ12</f>
        <v>-5000</v>
      </c>
      <c r="AB12" s="63"/>
      <c r="AC12" s="63">
        <f t="shared" si="16"/>
        <v>5000</v>
      </c>
      <c r="AD12" s="224">
        <f t="shared" si="4"/>
        <v>0</v>
      </c>
      <c r="AE12" s="224">
        <f t="shared" si="5"/>
        <v>0</v>
      </c>
      <c r="AF12" s="224">
        <f t="shared" si="6"/>
        <v>0</v>
      </c>
      <c r="AG12" s="54" t="str">
        <f>+'2. Incremental_Cost'!CW12</f>
        <v>0</v>
      </c>
      <c r="AH12" s="58">
        <f>+'2. Incremental_Cost'!DR12+'2. Incremental_Cost'!EB12</f>
        <v>0</v>
      </c>
      <c r="AI12" s="58">
        <f>+'2. Incremental_Cost'!EA12</f>
        <v>0</v>
      </c>
      <c r="AJ12" s="58">
        <f>+'2. Incremental_Cost'!EE12</f>
        <v>0</v>
      </c>
      <c r="AK12" s="58">
        <f>+'2. Incremental_Cost'!EF12+'2. Incremental_Cost'!EG12</f>
        <v>0</v>
      </c>
      <c r="AL12" s="58">
        <f>+'2. Incremental_Cost'!EH12</f>
        <v>0</v>
      </c>
      <c r="AM12" s="59">
        <f>+'2. Incremental_Cost'!EI12</f>
        <v>0</v>
      </c>
      <c r="AN12" s="59">
        <f>+'2. Incremental_Cost'!EJ12</f>
        <v>0</v>
      </c>
      <c r="AO12" s="63">
        <f>+'2. Incremental_Cost'!EK12</f>
        <v>0</v>
      </c>
      <c r="AP12" s="63"/>
      <c r="AQ12" s="63">
        <f t="shared" si="17"/>
        <v>0</v>
      </c>
      <c r="AR12" s="224">
        <f t="shared" si="7"/>
        <v>0</v>
      </c>
      <c r="AS12" s="224">
        <f t="shared" si="8"/>
        <v>0</v>
      </c>
      <c r="AT12" s="224">
        <f t="shared" si="9"/>
        <v>0</v>
      </c>
      <c r="AU12" s="66">
        <f>+'2. Incremental_Cost'!EM12</f>
        <v>0</v>
      </c>
      <c r="AV12" s="66"/>
      <c r="AW12" s="90">
        <f>+'2. Incremental_Cost'!EY12+'2. Incremental_Cost'!FF12</f>
        <v>5000</v>
      </c>
      <c r="AX12" s="90"/>
      <c r="AY12" s="90">
        <f>+'2. Incremental_Cost'!FE12</f>
        <v>0</v>
      </c>
      <c r="AZ12" s="90"/>
      <c r="BA12" s="90">
        <f>+'2. Incremental_Cost'!FH12</f>
        <v>5000</v>
      </c>
      <c r="BB12" s="90">
        <f>+'2. Incremental_Cost'!FI12+'2. Incremental_Cost'!FJ12</f>
        <v>0</v>
      </c>
      <c r="BC12" s="90">
        <f>+'2. Incremental_Cost'!FK12</f>
        <v>5000</v>
      </c>
      <c r="BD12" s="271">
        <f>+'2. Incremental_Cost'!FL12</f>
        <v>0</v>
      </c>
      <c r="BE12" s="271">
        <f>+'2. Incremental_Cost'!FM12</f>
        <v>0</v>
      </c>
      <c r="BF12" s="267">
        <f>+'2. Incremental_Cost'!FN12</f>
        <v>-5000</v>
      </c>
      <c r="BG12" s="267">
        <f>SUM(N12,AB12,AP12)</f>
        <v>13000</v>
      </c>
      <c r="BH12" s="267">
        <f t="shared" si="10"/>
        <v>18000</v>
      </c>
      <c r="BI12" s="224">
        <f t="shared" si="11"/>
        <v>0</v>
      </c>
      <c r="BJ12" s="224">
        <f t="shared" si="12"/>
        <v>0</v>
      </c>
      <c r="BK12" s="224">
        <f t="shared" si="13"/>
        <v>0</v>
      </c>
    </row>
    <row r="13" spans="1:63" ht="13.8" customHeight="1" outlineLevel="2" x14ac:dyDescent="0.3">
      <c r="B13" s="295"/>
      <c r="C13" s="303"/>
      <c r="D13" s="200" t="str">
        <f>+'2. Incremental_Cost'!D13</f>
        <v>Add as needed</v>
      </c>
      <c r="E13" s="54" t="str">
        <f>+'2. Incremental_Cost'!I13</f>
        <v>0</v>
      </c>
      <c r="F13" s="58">
        <f>+'2. Incremental_Cost'!AD13+'2. Incremental_Cost'!AN13</f>
        <v>0</v>
      </c>
      <c r="G13" s="58">
        <f>+'2. Incremental_Cost'!AM13</f>
        <v>0</v>
      </c>
      <c r="H13" s="58">
        <f>+'2. Incremental_Cost'!AQ13</f>
        <v>0</v>
      </c>
      <c r="I13" s="58">
        <f>+'2. Incremental_Cost'!AR13+'2. Incremental_Cost'!AS13</f>
        <v>0</v>
      </c>
      <c r="J13" s="58">
        <f>+'2. Incremental_Cost'!AT13</f>
        <v>0</v>
      </c>
      <c r="K13" s="59">
        <f>+'2. Incremental_Cost'!AU13</f>
        <v>0</v>
      </c>
      <c r="L13" s="59">
        <f>+'2. Incremental_Cost'!AV13</f>
        <v>0</v>
      </c>
      <c r="M13" s="63">
        <f>+'2. Incremental_Cost'!AW13</f>
        <v>0</v>
      </c>
      <c r="N13" s="63">
        <v>25000</v>
      </c>
      <c r="O13" s="63">
        <f t="shared" si="0"/>
        <v>25000</v>
      </c>
      <c r="P13" s="224">
        <f t="shared" si="1"/>
        <v>0</v>
      </c>
      <c r="Q13" s="224">
        <f t="shared" si="2"/>
        <v>0</v>
      </c>
      <c r="R13" s="224">
        <f t="shared" si="3"/>
        <v>0</v>
      </c>
      <c r="S13" s="54" t="str">
        <f>+'2. Incremental_Cost'!BC13</f>
        <v>0</v>
      </c>
      <c r="T13" s="58">
        <f>+'2. Incremental_Cost'!BX13+'2. Incremental_Cost'!CH13</f>
        <v>0</v>
      </c>
      <c r="U13" s="58">
        <f>+'2. Incremental_Cost'!CG13</f>
        <v>0</v>
      </c>
      <c r="V13" s="58">
        <f>+'2. Incremental_Cost'!CK13</f>
        <v>0</v>
      </c>
      <c r="W13" s="58">
        <f>+'2. Incremental_Cost'!CL13+'2. Incremental_Cost'!CM13</f>
        <v>0</v>
      </c>
      <c r="X13" s="58">
        <f>+'2. Incremental_Cost'!CN13</f>
        <v>0</v>
      </c>
      <c r="Y13" s="59">
        <f>+'2. Incremental_Cost'!CO13</f>
        <v>0</v>
      </c>
      <c r="Z13" s="59">
        <f>+'2. Incremental_Cost'!CP13</f>
        <v>0</v>
      </c>
      <c r="AA13" s="63">
        <f>+'2. Incremental_Cost'!CQ13</f>
        <v>0</v>
      </c>
      <c r="AB13" s="63">
        <v>10000</v>
      </c>
      <c r="AC13" s="63">
        <f t="shared" si="16"/>
        <v>10000</v>
      </c>
      <c r="AD13" s="224">
        <f t="shared" si="4"/>
        <v>0</v>
      </c>
      <c r="AE13" s="224">
        <f t="shared" si="5"/>
        <v>0</v>
      </c>
      <c r="AF13" s="224">
        <f t="shared" si="6"/>
        <v>0</v>
      </c>
      <c r="AG13" s="54" t="str">
        <f>+'2. Incremental_Cost'!CW13</f>
        <v>0</v>
      </c>
      <c r="AH13" s="58">
        <f>+'2. Incremental_Cost'!DR13+'2. Incremental_Cost'!EB13</f>
        <v>0</v>
      </c>
      <c r="AI13" s="58">
        <f>+'2. Incremental_Cost'!EA13</f>
        <v>0</v>
      </c>
      <c r="AJ13" s="58">
        <f>+'2. Incremental_Cost'!EE13</f>
        <v>0</v>
      </c>
      <c r="AK13" s="58">
        <f>+'2. Incremental_Cost'!EF13+'2. Incremental_Cost'!EG13</f>
        <v>0</v>
      </c>
      <c r="AL13" s="58">
        <f>+'2. Incremental_Cost'!EH13</f>
        <v>0</v>
      </c>
      <c r="AM13" s="59">
        <f>+'2. Incremental_Cost'!EI13</f>
        <v>0</v>
      </c>
      <c r="AN13" s="59">
        <f>+'2. Incremental_Cost'!EJ13</f>
        <v>0</v>
      </c>
      <c r="AO13" s="63">
        <f>+'2. Incremental_Cost'!EK13</f>
        <v>0</v>
      </c>
      <c r="AP13" s="63"/>
      <c r="AQ13" s="63">
        <f t="shared" si="17"/>
        <v>0</v>
      </c>
      <c r="AR13" s="224">
        <f t="shared" si="7"/>
        <v>0</v>
      </c>
      <c r="AS13" s="224">
        <f t="shared" si="8"/>
        <v>0</v>
      </c>
      <c r="AT13" s="224">
        <f t="shared" si="9"/>
        <v>0</v>
      </c>
      <c r="AU13" s="66">
        <f>+'2. Incremental_Cost'!EM13</f>
        <v>0</v>
      </c>
      <c r="AV13" s="66"/>
      <c r="AW13" s="90">
        <f>+'2. Incremental_Cost'!EY13+'2. Incremental_Cost'!FF13</f>
        <v>0</v>
      </c>
      <c r="AX13" s="90"/>
      <c r="AY13" s="90">
        <f>+'2. Incremental_Cost'!FE13</f>
        <v>0</v>
      </c>
      <c r="AZ13" s="90"/>
      <c r="BA13" s="90">
        <f>+'2. Incremental_Cost'!FH13</f>
        <v>0</v>
      </c>
      <c r="BB13" s="90">
        <f>+'2. Incremental_Cost'!FI13+'2. Incremental_Cost'!FJ13</f>
        <v>0</v>
      </c>
      <c r="BC13" s="90">
        <f>+'2. Incremental_Cost'!FK13</f>
        <v>0</v>
      </c>
      <c r="BD13" s="271">
        <f>+'2. Incremental_Cost'!FL13</f>
        <v>0</v>
      </c>
      <c r="BE13" s="271">
        <f>+'2. Incremental_Cost'!FM13</f>
        <v>0</v>
      </c>
      <c r="BF13" s="267">
        <f>+'2. Incremental_Cost'!FN13</f>
        <v>0</v>
      </c>
      <c r="BG13" s="267">
        <f>SUM(N13,AB13,AP13)</f>
        <v>35000</v>
      </c>
      <c r="BH13" s="267">
        <f t="shared" si="10"/>
        <v>35000</v>
      </c>
      <c r="BI13" s="224">
        <f t="shared" si="11"/>
        <v>0</v>
      </c>
      <c r="BJ13" s="224">
        <f t="shared" si="12"/>
        <v>0</v>
      </c>
      <c r="BK13" s="224">
        <f t="shared" si="13"/>
        <v>0</v>
      </c>
    </row>
    <row r="14" spans="1:63" outlineLevel="1" x14ac:dyDescent="0.3">
      <c r="B14" s="295"/>
      <c r="C14" s="304"/>
      <c r="D14" s="71" t="str">
        <f>+'2. Incremental_Cost'!D14</f>
        <v>Subtotal 1.2.</v>
      </c>
      <c r="E14" s="53">
        <f>+'2. Incremental_Cost'!I14</f>
        <v>0</v>
      </c>
      <c r="F14" s="55">
        <f>+'2. Incremental_Cost'!AD14+'2. Incremental_Cost'!AN14</f>
        <v>1975</v>
      </c>
      <c r="G14" s="55">
        <f>+'2. Incremental_Cost'!AM14</f>
        <v>0</v>
      </c>
      <c r="H14" s="55">
        <f>+'2. Incremental_Cost'!AQ14</f>
        <v>1975</v>
      </c>
      <c r="I14" s="55">
        <f>+'2. Incremental_Cost'!AR14+'2. Incremental_Cost'!AS14</f>
        <v>0</v>
      </c>
      <c r="J14" s="55">
        <f>+'2. Incremental_Cost'!AT14</f>
        <v>1975</v>
      </c>
      <c r="K14" s="201">
        <f>+'2. Incremental_Cost'!AU14</f>
        <v>0</v>
      </c>
      <c r="L14" s="201">
        <f>+'2. Incremental_Cost'!AV14</f>
        <v>0</v>
      </c>
      <c r="M14" s="60">
        <f>+'2. Incremental_Cost'!AW14</f>
        <v>-1975</v>
      </c>
      <c r="N14" s="60">
        <f>SUM(N10:N13)</f>
        <v>43000</v>
      </c>
      <c r="O14" s="60">
        <f t="shared" si="0"/>
        <v>44975</v>
      </c>
      <c r="P14" s="224">
        <f t="shared" si="1"/>
        <v>0</v>
      </c>
      <c r="Q14" s="224">
        <f t="shared" si="2"/>
        <v>0</v>
      </c>
      <c r="R14" s="224">
        <f t="shared" si="3"/>
        <v>0</v>
      </c>
      <c r="S14" s="61">
        <f>+'2. Incremental_Cost'!BC14</f>
        <v>0</v>
      </c>
      <c r="T14" s="62">
        <f>+'2. Incremental_Cost'!BX14+'2. Incremental_Cost'!CH14</f>
        <v>25250</v>
      </c>
      <c r="U14" s="62">
        <f>+'2. Incremental_Cost'!CG14</f>
        <v>0</v>
      </c>
      <c r="V14" s="62">
        <f>+'2. Incremental_Cost'!CK14</f>
        <v>25250</v>
      </c>
      <c r="W14" s="62">
        <f>+'2. Incremental_Cost'!CL14+'2. Incremental_Cost'!CM14</f>
        <v>0</v>
      </c>
      <c r="X14" s="62">
        <f>+'2. Incremental_Cost'!CN14</f>
        <v>25250</v>
      </c>
      <c r="Y14" s="213">
        <f>+'2. Incremental_Cost'!CO14</f>
        <v>0</v>
      </c>
      <c r="Z14" s="213">
        <f>+'2. Incremental_Cost'!CP14</f>
        <v>0</v>
      </c>
      <c r="AA14" s="214">
        <f>+'2. Incremental_Cost'!CQ14</f>
        <v>-25250</v>
      </c>
      <c r="AB14" s="214">
        <f>SUM(AB10:AB13)</f>
        <v>10000</v>
      </c>
      <c r="AC14" s="214">
        <f>+X14+AB14</f>
        <v>35250</v>
      </c>
      <c r="AD14" s="224">
        <f t="shared" si="4"/>
        <v>0</v>
      </c>
      <c r="AE14" s="224">
        <f t="shared" si="5"/>
        <v>0</v>
      </c>
      <c r="AF14" s="224">
        <f t="shared" si="6"/>
        <v>0</v>
      </c>
      <c r="AG14" s="64">
        <f>+'2. Incremental_Cost'!CW14</f>
        <v>0</v>
      </c>
      <c r="AH14" s="65">
        <f>+'2. Incremental_Cost'!DR14+'2. Incremental_Cost'!EB14</f>
        <v>6300</v>
      </c>
      <c r="AI14" s="65">
        <f>+'2. Incremental_Cost'!EA14</f>
        <v>0</v>
      </c>
      <c r="AJ14" s="65">
        <f>+'2. Incremental_Cost'!EE14</f>
        <v>6300</v>
      </c>
      <c r="AK14" s="65">
        <f>+'2. Incremental_Cost'!EF14+'2. Incremental_Cost'!EG14</f>
        <v>0</v>
      </c>
      <c r="AL14" s="65">
        <f>+'2. Incremental_Cost'!EH14</f>
        <v>6300</v>
      </c>
      <c r="AM14" s="220">
        <f>+'2. Incremental_Cost'!EI14</f>
        <v>0</v>
      </c>
      <c r="AN14" s="220">
        <f>+'2. Incremental_Cost'!EJ14</f>
        <v>0</v>
      </c>
      <c r="AO14" s="221">
        <f>+'2. Incremental_Cost'!EK14</f>
        <v>-6300</v>
      </c>
      <c r="AP14" s="221">
        <f>SUM(AP10:AP13)</f>
        <v>0</v>
      </c>
      <c r="AQ14" s="221">
        <f>+AL14+AP14</f>
        <v>6300</v>
      </c>
      <c r="AR14" s="224">
        <f t="shared" si="7"/>
        <v>0</v>
      </c>
      <c r="AS14" s="224">
        <f t="shared" si="8"/>
        <v>0</v>
      </c>
      <c r="AT14" s="224">
        <f t="shared" si="9"/>
        <v>0</v>
      </c>
      <c r="AU14" s="66">
        <f>+'2. Incremental_Cost'!EM14</f>
        <v>0</v>
      </c>
      <c r="AV14" s="66"/>
      <c r="AW14" s="90">
        <f>+'2. Incremental_Cost'!EY14+'2. Incremental_Cost'!FF14</f>
        <v>33525</v>
      </c>
      <c r="AX14" s="90"/>
      <c r="AY14" s="90">
        <f>+'2. Incremental_Cost'!FE14</f>
        <v>0</v>
      </c>
      <c r="AZ14" s="90"/>
      <c r="BA14" s="90">
        <f>+'2. Incremental_Cost'!FH14</f>
        <v>33525</v>
      </c>
      <c r="BB14" s="90">
        <f>+'2. Incremental_Cost'!FI14+'2. Incremental_Cost'!FJ14</f>
        <v>0</v>
      </c>
      <c r="BC14" s="90">
        <f>+'2. Incremental_Cost'!FK14</f>
        <v>33525</v>
      </c>
      <c r="BD14" s="271">
        <f>+'2. Incremental_Cost'!FL14</f>
        <v>0</v>
      </c>
      <c r="BE14" s="271">
        <f>+'2. Incremental_Cost'!FM14</f>
        <v>0</v>
      </c>
      <c r="BF14" s="267">
        <f>+'2. Incremental_Cost'!FN14</f>
        <v>-33525</v>
      </c>
      <c r="BG14" s="267">
        <f>SUM(BG10:BG13)</f>
        <v>53000</v>
      </c>
      <c r="BH14" s="267">
        <f t="shared" si="10"/>
        <v>86525</v>
      </c>
      <c r="BI14" s="224">
        <f t="shared" si="11"/>
        <v>0</v>
      </c>
      <c r="BJ14" s="224">
        <f t="shared" si="12"/>
        <v>0</v>
      </c>
      <c r="BK14" s="224">
        <f t="shared" si="13"/>
        <v>0</v>
      </c>
    </row>
    <row r="15" spans="1:63" ht="13.8" customHeight="1" outlineLevel="2" x14ac:dyDescent="0.3">
      <c r="B15" s="295"/>
      <c r="C15" s="302" t="str">
        <f>+'2. Incremental_Cost'!C15</f>
        <v>1.3. (name)</v>
      </c>
      <c r="D15" s="200" t="str">
        <f>+'2. Incremental_Cost'!D15</f>
        <v>1.1.1. (name)</v>
      </c>
      <c r="E15" s="54" t="str">
        <f>+'2. Incremental_Cost'!I15</f>
        <v>0</v>
      </c>
      <c r="F15" s="58">
        <f>+'2. Incremental_Cost'!AD15+'2. Incremental_Cost'!AN15</f>
        <v>15725</v>
      </c>
      <c r="G15" s="58">
        <f>+'2. Incremental_Cost'!AM15</f>
        <v>0</v>
      </c>
      <c r="H15" s="58">
        <f>+'2. Incremental_Cost'!AQ15</f>
        <v>15725</v>
      </c>
      <c r="I15" s="58">
        <f>+'2. Incremental_Cost'!AR15+'2. Incremental_Cost'!AS15</f>
        <v>0</v>
      </c>
      <c r="J15" s="58">
        <f>+'2. Incremental_Cost'!AT15</f>
        <v>15725</v>
      </c>
      <c r="K15" s="59">
        <f>+'2. Incremental_Cost'!AU15</f>
        <v>0</v>
      </c>
      <c r="L15" s="59">
        <f>+'2. Incremental_Cost'!AV15</f>
        <v>0</v>
      </c>
      <c r="M15" s="63">
        <f>+'2. Incremental_Cost'!AW15</f>
        <v>-15725</v>
      </c>
      <c r="N15" s="63">
        <v>10000</v>
      </c>
      <c r="O15" s="63">
        <f t="shared" si="0"/>
        <v>25725</v>
      </c>
      <c r="P15" s="224">
        <f t="shared" si="1"/>
        <v>0</v>
      </c>
      <c r="Q15" s="224">
        <f t="shared" si="2"/>
        <v>0</v>
      </c>
      <c r="R15" s="224">
        <f t="shared" si="3"/>
        <v>0</v>
      </c>
      <c r="S15" s="54" t="str">
        <f>+'2. Incremental_Cost'!BC15</f>
        <v>0</v>
      </c>
      <c r="T15" s="58">
        <f>+'2. Incremental_Cost'!BX15+'2. Incremental_Cost'!CH15</f>
        <v>175000</v>
      </c>
      <c r="U15" s="58">
        <f>+'2. Incremental_Cost'!CG15</f>
        <v>0</v>
      </c>
      <c r="V15" s="58">
        <f>+'2. Incremental_Cost'!CK15</f>
        <v>175000</v>
      </c>
      <c r="W15" s="58">
        <f>+'2. Incremental_Cost'!CL15+'2. Incremental_Cost'!CM15</f>
        <v>0</v>
      </c>
      <c r="X15" s="58">
        <f>+'2. Incremental_Cost'!CN15</f>
        <v>175000</v>
      </c>
      <c r="Y15" s="59">
        <f>+'2. Incremental_Cost'!CO15</f>
        <v>0</v>
      </c>
      <c r="Z15" s="59">
        <f>+'2. Incremental_Cost'!CP15</f>
        <v>0</v>
      </c>
      <c r="AA15" s="63">
        <f>+'2. Incremental_Cost'!CQ15</f>
        <v>-175000</v>
      </c>
      <c r="AB15" s="63"/>
      <c r="AC15" s="63">
        <f>+X15+AB15</f>
        <v>175000</v>
      </c>
      <c r="AD15" s="224">
        <f t="shared" si="4"/>
        <v>0</v>
      </c>
      <c r="AE15" s="224">
        <f t="shared" si="5"/>
        <v>0</v>
      </c>
      <c r="AF15" s="224">
        <f t="shared" si="6"/>
        <v>0</v>
      </c>
      <c r="AG15" s="54" t="str">
        <f>+'2. Incremental_Cost'!CW15</f>
        <v>0</v>
      </c>
      <c r="AH15" s="58">
        <f>+'2. Incremental_Cost'!DR15+'2. Incremental_Cost'!EB15</f>
        <v>0</v>
      </c>
      <c r="AI15" s="58">
        <f>+'2. Incremental_Cost'!EA15</f>
        <v>0</v>
      </c>
      <c r="AJ15" s="58">
        <f>+'2. Incremental_Cost'!EE15</f>
        <v>0</v>
      </c>
      <c r="AK15" s="58">
        <f>+'2. Incremental_Cost'!EF15+'2. Incremental_Cost'!EG15</f>
        <v>0</v>
      </c>
      <c r="AL15" s="58">
        <f>+'2. Incremental_Cost'!EH15</f>
        <v>0</v>
      </c>
      <c r="AM15" s="59">
        <f>+'2. Incremental_Cost'!EI15</f>
        <v>0</v>
      </c>
      <c r="AN15" s="59">
        <f>+'2. Incremental_Cost'!EJ15</f>
        <v>0</v>
      </c>
      <c r="AO15" s="63">
        <f>+'2. Incremental_Cost'!EK15</f>
        <v>0</v>
      </c>
      <c r="AP15" s="63"/>
      <c r="AQ15" s="63">
        <f>+AL15+AP15</f>
        <v>0</v>
      </c>
      <c r="AR15" s="224">
        <f t="shared" si="7"/>
        <v>0</v>
      </c>
      <c r="AS15" s="224">
        <f t="shared" si="8"/>
        <v>0</v>
      </c>
      <c r="AT15" s="224">
        <f t="shared" si="9"/>
        <v>0</v>
      </c>
      <c r="AU15" s="66">
        <f>+'2. Incremental_Cost'!EM15</f>
        <v>0</v>
      </c>
      <c r="AV15" s="66"/>
      <c r="AW15" s="90">
        <f>+'2. Incremental_Cost'!EY15+'2. Incremental_Cost'!FF15</f>
        <v>190725</v>
      </c>
      <c r="AX15" s="90"/>
      <c r="AY15" s="90">
        <f>+'2. Incremental_Cost'!FE15</f>
        <v>0</v>
      </c>
      <c r="AZ15" s="90"/>
      <c r="BA15" s="90">
        <f>+'2. Incremental_Cost'!FH15</f>
        <v>190725</v>
      </c>
      <c r="BB15" s="90">
        <f>+'2. Incremental_Cost'!FI15+'2. Incremental_Cost'!FJ15</f>
        <v>0</v>
      </c>
      <c r="BC15" s="90">
        <f>+'2. Incremental_Cost'!FK15</f>
        <v>190725</v>
      </c>
      <c r="BD15" s="271">
        <f>+'2. Incremental_Cost'!FL15</f>
        <v>0</v>
      </c>
      <c r="BE15" s="271">
        <f>+'2. Incremental_Cost'!FM15</f>
        <v>0</v>
      </c>
      <c r="BF15" s="267">
        <f>+'2. Incremental_Cost'!FN15</f>
        <v>-190725</v>
      </c>
      <c r="BG15" s="267">
        <f>SUM(N15,AB15,AP15)</f>
        <v>10000</v>
      </c>
      <c r="BH15" s="267">
        <f t="shared" si="10"/>
        <v>200725</v>
      </c>
      <c r="BI15" s="224">
        <f t="shared" si="11"/>
        <v>0</v>
      </c>
      <c r="BJ15" s="224">
        <f t="shared" si="12"/>
        <v>0</v>
      </c>
      <c r="BK15" s="224">
        <f t="shared" si="13"/>
        <v>0</v>
      </c>
    </row>
    <row r="16" spans="1:63" ht="13.8" customHeight="1" outlineLevel="2" x14ac:dyDescent="0.3">
      <c r="B16" s="295"/>
      <c r="C16" s="303"/>
      <c r="D16" s="200" t="str">
        <f>+'2. Incremental_Cost'!D16</f>
        <v>1.1.2. (name)</v>
      </c>
      <c r="E16" s="54" t="str">
        <f>+'2. Incremental_Cost'!I16</f>
        <v>0</v>
      </c>
      <c r="F16" s="58">
        <f>+'2. Incremental_Cost'!AD16+'2. Incremental_Cost'!AN16</f>
        <v>14725</v>
      </c>
      <c r="G16" s="58">
        <f>+'2. Incremental_Cost'!AM16</f>
        <v>15000</v>
      </c>
      <c r="H16" s="58">
        <f>+'2. Incremental_Cost'!AQ16</f>
        <v>29725</v>
      </c>
      <c r="I16" s="58">
        <f>+'2. Incremental_Cost'!AR16+'2. Incremental_Cost'!AS16</f>
        <v>0</v>
      </c>
      <c r="J16" s="58">
        <f>+'2. Incremental_Cost'!AT16</f>
        <v>29725</v>
      </c>
      <c r="K16" s="59">
        <f>+'2. Incremental_Cost'!AU16</f>
        <v>0</v>
      </c>
      <c r="L16" s="59">
        <f>+'2. Incremental_Cost'!AV16</f>
        <v>0</v>
      </c>
      <c r="M16" s="63">
        <f>+'2. Incremental_Cost'!AW16</f>
        <v>-29725</v>
      </c>
      <c r="N16" s="63">
        <v>15000</v>
      </c>
      <c r="O16" s="63">
        <f t="shared" si="0"/>
        <v>44725</v>
      </c>
      <c r="P16" s="224">
        <f t="shared" si="1"/>
        <v>0</v>
      </c>
      <c r="Q16" s="224">
        <f t="shared" si="2"/>
        <v>0</v>
      </c>
      <c r="R16" s="224">
        <f t="shared" si="3"/>
        <v>0</v>
      </c>
      <c r="S16" s="54" t="str">
        <f>+'2. Incremental_Cost'!BC16</f>
        <v>0</v>
      </c>
      <c r="T16" s="58">
        <f>+'2. Incremental_Cost'!BX16+'2. Incremental_Cost'!CH16</f>
        <v>5000</v>
      </c>
      <c r="U16" s="58">
        <f>+'2. Incremental_Cost'!CG16</f>
        <v>400</v>
      </c>
      <c r="V16" s="58">
        <f>+'2. Incremental_Cost'!CK16</f>
        <v>5400</v>
      </c>
      <c r="W16" s="58">
        <f>+'2. Incremental_Cost'!CL16+'2. Incremental_Cost'!CM16</f>
        <v>0</v>
      </c>
      <c r="X16" s="58">
        <f>+'2. Incremental_Cost'!CN16</f>
        <v>5400</v>
      </c>
      <c r="Y16" s="59">
        <f>+'2. Incremental_Cost'!CO16</f>
        <v>0</v>
      </c>
      <c r="Z16" s="59">
        <f>+'2. Incremental_Cost'!CP16</f>
        <v>0</v>
      </c>
      <c r="AA16" s="63">
        <f>+'2. Incremental_Cost'!CQ16</f>
        <v>-5400</v>
      </c>
      <c r="AB16" s="63">
        <v>5000</v>
      </c>
      <c r="AC16" s="63">
        <f t="shared" ref="AC16:AC18" si="18">+X16+AB16</f>
        <v>10400</v>
      </c>
      <c r="AD16" s="224">
        <f t="shared" si="4"/>
        <v>0</v>
      </c>
      <c r="AE16" s="224">
        <f t="shared" si="5"/>
        <v>0</v>
      </c>
      <c r="AF16" s="224">
        <f t="shared" si="6"/>
        <v>0</v>
      </c>
      <c r="AG16" s="54" t="str">
        <f>+'2. Incremental_Cost'!CW16</f>
        <v>0</v>
      </c>
      <c r="AH16" s="58">
        <f>+'2. Incremental_Cost'!DR16+'2. Incremental_Cost'!EB16</f>
        <v>0</v>
      </c>
      <c r="AI16" s="58">
        <f>+'2. Incremental_Cost'!EA16</f>
        <v>400</v>
      </c>
      <c r="AJ16" s="58">
        <f>+'2. Incremental_Cost'!EE16</f>
        <v>400</v>
      </c>
      <c r="AK16" s="58">
        <f>+'2. Incremental_Cost'!EF16+'2. Incremental_Cost'!EG16</f>
        <v>0</v>
      </c>
      <c r="AL16" s="58">
        <f>+'2. Incremental_Cost'!EH16</f>
        <v>400</v>
      </c>
      <c r="AM16" s="59">
        <f>+'2. Incremental_Cost'!EI16</f>
        <v>0</v>
      </c>
      <c r="AN16" s="59">
        <f>+'2. Incremental_Cost'!EJ16</f>
        <v>0</v>
      </c>
      <c r="AO16" s="63">
        <f>+'2. Incremental_Cost'!EK16</f>
        <v>-400</v>
      </c>
      <c r="AP16" s="63"/>
      <c r="AQ16" s="63">
        <f t="shared" ref="AQ16:AQ18" si="19">+AL16+AP16</f>
        <v>400</v>
      </c>
      <c r="AR16" s="224">
        <f t="shared" si="7"/>
        <v>0</v>
      </c>
      <c r="AS16" s="224">
        <f t="shared" si="8"/>
        <v>0</v>
      </c>
      <c r="AT16" s="224">
        <f t="shared" si="9"/>
        <v>0</v>
      </c>
      <c r="AU16" s="66">
        <f>+'2. Incremental_Cost'!EM16</f>
        <v>0</v>
      </c>
      <c r="AV16" s="66"/>
      <c r="AW16" s="90">
        <f>+'2. Incremental_Cost'!EY16+'2. Incremental_Cost'!FF16</f>
        <v>19725</v>
      </c>
      <c r="AX16" s="90"/>
      <c r="AY16" s="90">
        <f>+'2. Incremental_Cost'!FE16</f>
        <v>15800</v>
      </c>
      <c r="AZ16" s="90"/>
      <c r="BA16" s="90">
        <f>+'2. Incremental_Cost'!FH16</f>
        <v>35525</v>
      </c>
      <c r="BB16" s="90">
        <f>+'2. Incremental_Cost'!FI16+'2. Incremental_Cost'!FJ16</f>
        <v>0</v>
      </c>
      <c r="BC16" s="90">
        <f>+'2. Incremental_Cost'!FK16</f>
        <v>35525</v>
      </c>
      <c r="BD16" s="271">
        <f>+'2. Incremental_Cost'!FL16</f>
        <v>0</v>
      </c>
      <c r="BE16" s="271">
        <f>+'2. Incremental_Cost'!FM16</f>
        <v>0</v>
      </c>
      <c r="BF16" s="267">
        <f>+'2. Incremental_Cost'!FN16</f>
        <v>-35525</v>
      </c>
      <c r="BG16" s="267">
        <f>SUM(N16,AB16,AP16)</f>
        <v>20000</v>
      </c>
      <c r="BH16" s="267">
        <f t="shared" si="10"/>
        <v>55525</v>
      </c>
      <c r="BI16" s="224">
        <f t="shared" si="11"/>
        <v>0</v>
      </c>
      <c r="BJ16" s="224">
        <f t="shared" si="12"/>
        <v>0</v>
      </c>
      <c r="BK16" s="224">
        <f t="shared" si="13"/>
        <v>0</v>
      </c>
    </row>
    <row r="17" spans="1:63" ht="13.8" customHeight="1" outlineLevel="2" x14ac:dyDescent="0.3">
      <c r="B17" s="295"/>
      <c r="C17" s="303"/>
      <c r="D17" s="200" t="str">
        <f>+'2. Incremental_Cost'!D17</f>
        <v>1.1.3. (name)</v>
      </c>
      <c r="E17" s="54" t="str">
        <f>+'2. Incremental_Cost'!I17</f>
        <v>0</v>
      </c>
      <c r="F17" s="58">
        <f>+'2. Incremental_Cost'!AD17+'2. Incremental_Cost'!AN17</f>
        <v>1975</v>
      </c>
      <c r="G17" s="58">
        <f>+'2. Incremental_Cost'!AM17</f>
        <v>51000</v>
      </c>
      <c r="H17" s="58">
        <f>+'2. Incremental_Cost'!AQ17</f>
        <v>52975</v>
      </c>
      <c r="I17" s="58">
        <f>+'2. Incremental_Cost'!AR17+'2. Incremental_Cost'!AS17</f>
        <v>0</v>
      </c>
      <c r="J17" s="58">
        <f>+'2. Incremental_Cost'!AT17</f>
        <v>52975</v>
      </c>
      <c r="K17" s="59">
        <f>+'2. Incremental_Cost'!AU17</f>
        <v>0</v>
      </c>
      <c r="L17" s="59">
        <f>+'2. Incremental_Cost'!AV17</f>
        <v>0</v>
      </c>
      <c r="M17" s="63">
        <f>+'2. Incremental_Cost'!AW17</f>
        <v>-52975</v>
      </c>
      <c r="N17" s="63">
        <v>10000</v>
      </c>
      <c r="O17" s="63">
        <f t="shared" si="0"/>
        <v>62975</v>
      </c>
      <c r="P17" s="224">
        <f t="shared" si="1"/>
        <v>0</v>
      </c>
      <c r="Q17" s="224">
        <f t="shared" si="2"/>
        <v>0</v>
      </c>
      <c r="R17" s="224">
        <f t="shared" si="3"/>
        <v>0</v>
      </c>
      <c r="S17" s="54" t="str">
        <f>+'2. Incremental_Cost'!BC17</f>
        <v>0</v>
      </c>
      <c r="T17" s="58">
        <f>+'2. Incremental_Cost'!BX17+'2. Incremental_Cost'!CH17</f>
        <v>5000</v>
      </c>
      <c r="U17" s="58">
        <f>+'2. Incremental_Cost'!CG17</f>
        <v>30000</v>
      </c>
      <c r="V17" s="58">
        <f>+'2. Incremental_Cost'!CK17</f>
        <v>35000</v>
      </c>
      <c r="W17" s="58">
        <f>+'2. Incremental_Cost'!CL17+'2. Incremental_Cost'!CM17</f>
        <v>0</v>
      </c>
      <c r="X17" s="58">
        <f>+'2. Incremental_Cost'!CN17</f>
        <v>35000</v>
      </c>
      <c r="Y17" s="59">
        <f>+'2. Incremental_Cost'!CO17</f>
        <v>0</v>
      </c>
      <c r="Z17" s="59">
        <f>+'2. Incremental_Cost'!CP17</f>
        <v>0</v>
      </c>
      <c r="AA17" s="63">
        <f>+'2. Incremental_Cost'!CQ17</f>
        <v>-35000</v>
      </c>
      <c r="AB17" s="63"/>
      <c r="AC17" s="63">
        <f t="shared" si="18"/>
        <v>35000</v>
      </c>
      <c r="AD17" s="224">
        <f t="shared" si="4"/>
        <v>0</v>
      </c>
      <c r="AE17" s="224">
        <f t="shared" si="5"/>
        <v>0</v>
      </c>
      <c r="AF17" s="224">
        <f t="shared" si="6"/>
        <v>0</v>
      </c>
      <c r="AG17" s="54" t="str">
        <f>+'2. Incremental_Cost'!CW17</f>
        <v>0</v>
      </c>
      <c r="AH17" s="58">
        <f>+'2. Incremental_Cost'!DR17+'2. Incremental_Cost'!EB17</f>
        <v>45750</v>
      </c>
      <c r="AI17" s="58">
        <f>+'2. Incremental_Cost'!EA17</f>
        <v>30000</v>
      </c>
      <c r="AJ17" s="58">
        <f>+'2. Incremental_Cost'!EE17</f>
        <v>73750</v>
      </c>
      <c r="AK17" s="58">
        <f>+'2. Incremental_Cost'!EF17+'2. Incremental_Cost'!EG17</f>
        <v>2000</v>
      </c>
      <c r="AL17" s="58">
        <f>+'2. Incremental_Cost'!EH17</f>
        <v>75750</v>
      </c>
      <c r="AM17" s="59">
        <f>+'2. Incremental_Cost'!EI17</f>
        <v>0</v>
      </c>
      <c r="AN17" s="59">
        <f>+'2. Incremental_Cost'!EJ17</f>
        <v>0</v>
      </c>
      <c r="AO17" s="63">
        <f>+'2. Incremental_Cost'!EK17</f>
        <v>-75750</v>
      </c>
      <c r="AP17" s="63"/>
      <c r="AQ17" s="63">
        <f t="shared" si="19"/>
        <v>75750</v>
      </c>
      <c r="AR17" s="224">
        <f t="shared" si="7"/>
        <v>0</v>
      </c>
      <c r="AS17" s="224">
        <f t="shared" si="8"/>
        <v>0</v>
      </c>
      <c r="AT17" s="224">
        <f t="shared" si="9"/>
        <v>0</v>
      </c>
      <c r="AU17" s="66">
        <f>+'2. Incremental_Cost'!EM17</f>
        <v>0</v>
      </c>
      <c r="AV17" s="66"/>
      <c r="AW17" s="90">
        <f>+'2. Incremental_Cost'!EY17+'2. Incremental_Cost'!FF17</f>
        <v>52725</v>
      </c>
      <c r="AX17" s="90"/>
      <c r="AY17" s="90">
        <f>+'2. Incremental_Cost'!FE17</f>
        <v>111000</v>
      </c>
      <c r="AZ17" s="90"/>
      <c r="BA17" s="90">
        <f>+'2. Incremental_Cost'!FH17</f>
        <v>161725</v>
      </c>
      <c r="BB17" s="90">
        <f>+'2. Incremental_Cost'!FI17+'2. Incremental_Cost'!FJ17</f>
        <v>2000</v>
      </c>
      <c r="BC17" s="90">
        <f>+'2. Incremental_Cost'!FK17</f>
        <v>163725</v>
      </c>
      <c r="BD17" s="271">
        <f>+'2. Incremental_Cost'!FL17</f>
        <v>0</v>
      </c>
      <c r="BE17" s="271">
        <f>+'2. Incremental_Cost'!FM17</f>
        <v>0</v>
      </c>
      <c r="BF17" s="267">
        <f>+'2. Incremental_Cost'!FN17</f>
        <v>-163725</v>
      </c>
      <c r="BG17" s="267">
        <f>SUM(N17,AB17,AP17)</f>
        <v>10000</v>
      </c>
      <c r="BH17" s="267">
        <f t="shared" si="10"/>
        <v>173725</v>
      </c>
      <c r="BI17" s="224">
        <f t="shared" si="11"/>
        <v>0</v>
      </c>
      <c r="BJ17" s="224">
        <f t="shared" si="12"/>
        <v>0</v>
      </c>
      <c r="BK17" s="224">
        <f t="shared" si="13"/>
        <v>0</v>
      </c>
    </row>
    <row r="18" spans="1:63" ht="13.8" customHeight="1" outlineLevel="2" x14ac:dyDescent="0.3">
      <c r="B18" s="295"/>
      <c r="C18" s="303"/>
      <c r="D18" s="200" t="str">
        <f>+'2. Incremental_Cost'!D18</f>
        <v>Add as needed</v>
      </c>
      <c r="E18" s="54" t="str">
        <f>+'2. Incremental_Cost'!I18</f>
        <v>0</v>
      </c>
      <c r="F18" s="58">
        <f>+'2. Incremental_Cost'!AD18+'2. Incremental_Cost'!AN18</f>
        <v>0</v>
      </c>
      <c r="G18" s="58">
        <f>+'2. Incremental_Cost'!AM18</f>
        <v>0</v>
      </c>
      <c r="H18" s="58">
        <f>+'2. Incremental_Cost'!AQ18</f>
        <v>0</v>
      </c>
      <c r="I18" s="58">
        <f>+'2. Incremental_Cost'!AR18+'2. Incremental_Cost'!AS18</f>
        <v>0</v>
      </c>
      <c r="J18" s="58">
        <f>+'2. Incremental_Cost'!AT18</f>
        <v>0</v>
      </c>
      <c r="K18" s="59">
        <f>+'2. Incremental_Cost'!AU18</f>
        <v>0</v>
      </c>
      <c r="L18" s="59">
        <f>+'2. Incremental_Cost'!AV18</f>
        <v>0</v>
      </c>
      <c r="M18" s="63">
        <f>+'2. Incremental_Cost'!AW18</f>
        <v>0</v>
      </c>
      <c r="N18" s="63">
        <v>15000</v>
      </c>
      <c r="O18" s="63">
        <f t="shared" si="0"/>
        <v>15000</v>
      </c>
      <c r="P18" s="224">
        <f t="shared" si="1"/>
        <v>0</v>
      </c>
      <c r="Q18" s="224">
        <f t="shared" si="2"/>
        <v>0</v>
      </c>
      <c r="R18" s="224">
        <f t="shared" si="3"/>
        <v>0</v>
      </c>
      <c r="S18" s="54" t="str">
        <f>+'2. Incremental_Cost'!BC18</f>
        <v>0</v>
      </c>
      <c r="T18" s="58">
        <f>+'2. Incremental_Cost'!BX18+'2. Incremental_Cost'!CH18</f>
        <v>0</v>
      </c>
      <c r="U18" s="58">
        <f>+'2. Incremental_Cost'!CG18</f>
        <v>0</v>
      </c>
      <c r="V18" s="58">
        <f>+'2. Incremental_Cost'!CK18</f>
        <v>0</v>
      </c>
      <c r="W18" s="58">
        <f>+'2. Incremental_Cost'!CL18+'2. Incremental_Cost'!CM18</f>
        <v>0</v>
      </c>
      <c r="X18" s="58">
        <f>+'2. Incremental_Cost'!CN18</f>
        <v>0</v>
      </c>
      <c r="Y18" s="59">
        <f>+'2. Incremental_Cost'!CO18</f>
        <v>0</v>
      </c>
      <c r="Z18" s="59">
        <f>+'2. Incremental_Cost'!CP18</f>
        <v>0</v>
      </c>
      <c r="AA18" s="63">
        <f>+'2. Incremental_Cost'!CQ18</f>
        <v>0</v>
      </c>
      <c r="AB18" s="63">
        <v>20000</v>
      </c>
      <c r="AC18" s="63">
        <f t="shared" si="18"/>
        <v>20000</v>
      </c>
      <c r="AD18" s="224">
        <f t="shared" si="4"/>
        <v>0</v>
      </c>
      <c r="AE18" s="224">
        <f t="shared" si="5"/>
        <v>0</v>
      </c>
      <c r="AF18" s="224">
        <f t="shared" si="6"/>
        <v>0</v>
      </c>
      <c r="AG18" s="54" t="str">
        <f>+'2. Incremental_Cost'!CW18</f>
        <v>0</v>
      </c>
      <c r="AH18" s="58">
        <f>+'2. Incremental_Cost'!DR18+'2. Incremental_Cost'!EB18</f>
        <v>0</v>
      </c>
      <c r="AI18" s="58">
        <f>+'2. Incremental_Cost'!EA18</f>
        <v>0</v>
      </c>
      <c r="AJ18" s="58">
        <f>+'2. Incremental_Cost'!EE18</f>
        <v>0</v>
      </c>
      <c r="AK18" s="58">
        <f>+'2. Incremental_Cost'!EF18+'2. Incremental_Cost'!EG18</f>
        <v>0</v>
      </c>
      <c r="AL18" s="58">
        <f>+'2. Incremental_Cost'!EH18</f>
        <v>0</v>
      </c>
      <c r="AM18" s="59">
        <f>+'2. Incremental_Cost'!EI18</f>
        <v>0</v>
      </c>
      <c r="AN18" s="59">
        <f>+'2. Incremental_Cost'!EJ18</f>
        <v>0</v>
      </c>
      <c r="AO18" s="63">
        <f>+'2. Incremental_Cost'!EK18</f>
        <v>0</v>
      </c>
      <c r="AP18" s="63"/>
      <c r="AQ18" s="63">
        <f t="shared" si="19"/>
        <v>0</v>
      </c>
      <c r="AR18" s="224">
        <f t="shared" si="7"/>
        <v>0</v>
      </c>
      <c r="AS18" s="224">
        <f t="shared" si="8"/>
        <v>0</v>
      </c>
      <c r="AT18" s="224">
        <f t="shared" si="9"/>
        <v>0</v>
      </c>
      <c r="AU18" s="66">
        <f>+'2. Incremental_Cost'!EM18</f>
        <v>0</v>
      </c>
      <c r="AV18" s="66"/>
      <c r="AW18" s="90">
        <f>+'2. Incremental_Cost'!EY18+'2. Incremental_Cost'!FF18</f>
        <v>0</v>
      </c>
      <c r="AX18" s="90"/>
      <c r="AY18" s="90">
        <f>+'2. Incremental_Cost'!FE18</f>
        <v>0</v>
      </c>
      <c r="AZ18" s="90"/>
      <c r="BA18" s="90">
        <f>+'2. Incremental_Cost'!FH18</f>
        <v>0</v>
      </c>
      <c r="BB18" s="90">
        <f>+'2. Incremental_Cost'!FI18+'2. Incremental_Cost'!FJ18</f>
        <v>0</v>
      </c>
      <c r="BC18" s="90">
        <f>+'2. Incremental_Cost'!FK18</f>
        <v>0</v>
      </c>
      <c r="BD18" s="271">
        <f>+'2. Incremental_Cost'!FL18</f>
        <v>0</v>
      </c>
      <c r="BE18" s="271">
        <f>+'2. Incremental_Cost'!FM18</f>
        <v>0</v>
      </c>
      <c r="BF18" s="267">
        <f>+'2. Incremental_Cost'!FN18</f>
        <v>0</v>
      </c>
      <c r="BG18" s="267">
        <f>SUM(N18,AB18,AP18)</f>
        <v>35000</v>
      </c>
      <c r="BH18" s="267">
        <f t="shared" si="10"/>
        <v>35000</v>
      </c>
      <c r="BI18" s="224">
        <f t="shared" si="11"/>
        <v>0</v>
      </c>
      <c r="BJ18" s="224">
        <f t="shared" si="12"/>
        <v>0</v>
      </c>
      <c r="BK18" s="224">
        <f t="shared" si="13"/>
        <v>0</v>
      </c>
    </row>
    <row r="19" spans="1:63" outlineLevel="1" x14ac:dyDescent="0.3">
      <c r="B19" s="295"/>
      <c r="C19" s="304"/>
      <c r="D19" s="71" t="str">
        <f>+'2. Incremental_Cost'!D19</f>
        <v>Subtotal 1.3.</v>
      </c>
      <c r="E19" s="53">
        <f>+'2. Incremental_Cost'!I19</f>
        <v>0</v>
      </c>
      <c r="F19" s="55">
        <f>+'2. Incremental_Cost'!AD19+'2. Incremental_Cost'!AN19</f>
        <v>32425</v>
      </c>
      <c r="G19" s="55">
        <f>+'2. Incremental_Cost'!AM19</f>
        <v>66000</v>
      </c>
      <c r="H19" s="55">
        <f>+'2. Incremental_Cost'!AQ19</f>
        <v>98425</v>
      </c>
      <c r="I19" s="55">
        <f>+'2. Incremental_Cost'!AR19+'2. Incremental_Cost'!AS19</f>
        <v>0</v>
      </c>
      <c r="J19" s="55">
        <f>+'2. Incremental_Cost'!AT19</f>
        <v>98425</v>
      </c>
      <c r="K19" s="201">
        <f>+'2. Incremental_Cost'!AU19</f>
        <v>0</v>
      </c>
      <c r="L19" s="201">
        <f>+'2. Incremental_Cost'!AV19</f>
        <v>0</v>
      </c>
      <c r="M19" s="60">
        <f>+'2. Incremental_Cost'!AW19</f>
        <v>-98425</v>
      </c>
      <c r="N19" s="60">
        <f>SUM(N15:N18)</f>
        <v>50000</v>
      </c>
      <c r="O19" s="60">
        <f t="shared" si="0"/>
        <v>148425</v>
      </c>
      <c r="P19" s="224">
        <f t="shared" si="1"/>
        <v>0</v>
      </c>
      <c r="Q19" s="224">
        <f t="shared" si="2"/>
        <v>0</v>
      </c>
      <c r="R19" s="224">
        <f t="shared" si="3"/>
        <v>0</v>
      </c>
      <c r="S19" s="61">
        <f>+'2. Incremental_Cost'!BC19</f>
        <v>0</v>
      </c>
      <c r="T19" s="62">
        <f>+'2. Incremental_Cost'!BX19+'2. Incremental_Cost'!CH19</f>
        <v>185000</v>
      </c>
      <c r="U19" s="62">
        <f>+'2. Incremental_Cost'!CG19</f>
        <v>30400</v>
      </c>
      <c r="V19" s="62">
        <f>+'2. Incremental_Cost'!CK19</f>
        <v>215400</v>
      </c>
      <c r="W19" s="62">
        <f>+'2. Incremental_Cost'!CL19+'2. Incremental_Cost'!CM19</f>
        <v>0</v>
      </c>
      <c r="X19" s="62">
        <f>+'2. Incremental_Cost'!CN19</f>
        <v>215400</v>
      </c>
      <c r="Y19" s="213">
        <f>+'2. Incremental_Cost'!CO19</f>
        <v>0</v>
      </c>
      <c r="Z19" s="213">
        <f>+'2. Incremental_Cost'!CP19</f>
        <v>0</v>
      </c>
      <c r="AA19" s="214">
        <f>+'2. Incremental_Cost'!CQ19</f>
        <v>-215400</v>
      </c>
      <c r="AB19" s="214">
        <f>SUM(AB15:AB18)</f>
        <v>25000</v>
      </c>
      <c r="AC19" s="214">
        <f>+X19+AB19</f>
        <v>240400</v>
      </c>
      <c r="AD19" s="224">
        <f t="shared" si="4"/>
        <v>0</v>
      </c>
      <c r="AE19" s="224">
        <f t="shared" si="5"/>
        <v>0</v>
      </c>
      <c r="AF19" s="224">
        <f t="shared" si="6"/>
        <v>0</v>
      </c>
      <c r="AG19" s="64">
        <f>+'2. Incremental_Cost'!CW19</f>
        <v>0</v>
      </c>
      <c r="AH19" s="65">
        <f>+'2. Incremental_Cost'!DR19+'2. Incremental_Cost'!EB19</f>
        <v>45750</v>
      </c>
      <c r="AI19" s="65">
        <f>+'2. Incremental_Cost'!EA19</f>
        <v>30400</v>
      </c>
      <c r="AJ19" s="65">
        <f>+'2. Incremental_Cost'!EE19</f>
        <v>74150</v>
      </c>
      <c r="AK19" s="65">
        <f>+'2. Incremental_Cost'!EF19+'2. Incremental_Cost'!EG19</f>
        <v>2000</v>
      </c>
      <c r="AL19" s="65">
        <f>+'2. Incremental_Cost'!EH19</f>
        <v>76150</v>
      </c>
      <c r="AM19" s="220">
        <f>+'2. Incremental_Cost'!EI19</f>
        <v>0</v>
      </c>
      <c r="AN19" s="220">
        <f>+'2. Incremental_Cost'!EJ19</f>
        <v>0</v>
      </c>
      <c r="AO19" s="221">
        <f>+'2. Incremental_Cost'!EK19</f>
        <v>-76150</v>
      </c>
      <c r="AP19" s="221">
        <f>SUM(AP15:AP18)</f>
        <v>0</v>
      </c>
      <c r="AQ19" s="221">
        <f>+AL19+AP19</f>
        <v>76150</v>
      </c>
      <c r="AR19" s="224">
        <f t="shared" si="7"/>
        <v>0</v>
      </c>
      <c r="AS19" s="224">
        <f t="shared" si="8"/>
        <v>0</v>
      </c>
      <c r="AT19" s="224">
        <f t="shared" si="9"/>
        <v>0</v>
      </c>
      <c r="AU19" s="66">
        <f>+'2. Incremental_Cost'!EM19</f>
        <v>0</v>
      </c>
      <c r="AV19" s="66"/>
      <c r="AW19" s="90">
        <f>+'2. Incremental_Cost'!EY19+'2. Incremental_Cost'!FF19</f>
        <v>263175</v>
      </c>
      <c r="AX19" s="90"/>
      <c r="AY19" s="90">
        <f>+'2. Incremental_Cost'!FE19</f>
        <v>126800</v>
      </c>
      <c r="AZ19" s="90"/>
      <c r="BA19" s="90">
        <f>+'2. Incremental_Cost'!FH19</f>
        <v>387975</v>
      </c>
      <c r="BB19" s="90">
        <f>+'2. Incremental_Cost'!FI19+'2. Incremental_Cost'!FJ19</f>
        <v>2000</v>
      </c>
      <c r="BC19" s="90">
        <f>+'2. Incremental_Cost'!FK19</f>
        <v>389975</v>
      </c>
      <c r="BD19" s="271">
        <f>+'2. Incremental_Cost'!FL19</f>
        <v>0</v>
      </c>
      <c r="BE19" s="271">
        <f>+'2. Incremental_Cost'!FM19</f>
        <v>0</v>
      </c>
      <c r="BF19" s="267">
        <f>+'2. Incremental_Cost'!FN19</f>
        <v>-389975</v>
      </c>
      <c r="BG19" s="267">
        <f>SUM(BG15:BG18)</f>
        <v>75000</v>
      </c>
      <c r="BH19" s="267">
        <f t="shared" si="10"/>
        <v>464975</v>
      </c>
      <c r="BI19" s="224">
        <f t="shared" si="11"/>
        <v>0</v>
      </c>
      <c r="BJ19" s="224">
        <f t="shared" si="12"/>
        <v>0</v>
      </c>
      <c r="BK19" s="224">
        <f t="shared" si="13"/>
        <v>0</v>
      </c>
    </row>
    <row r="20" spans="1:63" s="100" customFormat="1" x14ac:dyDescent="0.3">
      <c r="A20" s="25"/>
      <c r="B20" s="295"/>
      <c r="C20" s="94" t="str">
        <f>+'2. Incremental_Cost'!C20</f>
        <v>Subtotal 1.</v>
      </c>
      <c r="D20" s="178"/>
      <c r="E20" s="234">
        <f>+'2. Incremental_Cost'!I20</f>
        <v>0</v>
      </c>
      <c r="F20" s="233">
        <f>+'2. Incremental_Cost'!AD20+'2. Incremental_Cost'!AN20</f>
        <v>164625</v>
      </c>
      <c r="G20" s="233">
        <f>+'2. Incremental_Cost'!AM20</f>
        <v>143000</v>
      </c>
      <c r="H20" s="233">
        <f>+'2. Incremental_Cost'!AQ20</f>
        <v>307625</v>
      </c>
      <c r="I20" s="233">
        <f>+'2. Incremental_Cost'!AR20+'2. Incremental_Cost'!AS20</f>
        <v>0</v>
      </c>
      <c r="J20" s="233">
        <f>+'2. Incremental_Cost'!AT20</f>
        <v>307625</v>
      </c>
      <c r="K20" s="235">
        <f>+'2. Incremental_Cost'!AU20</f>
        <v>109600</v>
      </c>
      <c r="L20" s="235">
        <f>+'2. Incremental_Cost'!AV20</f>
        <v>141620</v>
      </c>
      <c r="M20" s="236">
        <f>+'2. Incremental_Cost'!AW20</f>
        <v>-56405</v>
      </c>
      <c r="N20" s="236">
        <f>SUM(N9,N14,N19)</f>
        <v>106000</v>
      </c>
      <c r="O20" s="236">
        <f t="shared" si="0"/>
        <v>413625</v>
      </c>
      <c r="P20" s="237">
        <f t="shared" si="1"/>
        <v>0</v>
      </c>
      <c r="Q20" s="237">
        <f t="shared" si="2"/>
        <v>0</v>
      </c>
      <c r="R20" s="237">
        <f t="shared" si="3"/>
        <v>0</v>
      </c>
      <c r="S20" s="238">
        <f>+'2. Incremental_Cost'!BC20</f>
        <v>39600</v>
      </c>
      <c r="T20" s="239">
        <f>+'2. Incremental_Cost'!BX20+'2. Incremental_Cost'!CH20</f>
        <v>261670</v>
      </c>
      <c r="U20" s="239">
        <f>+'2. Incremental_Cost'!CG20</f>
        <v>30400</v>
      </c>
      <c r="V20" s="239">
        <f>+'2. Incremental_Cost'!CK20</f>
        <v>280650</v>
      </c>
      <c r="W20" s="239">
        <f>+'2. Incremental_Cost'!CL20+'2. Incremental_Cost'!CM20</f>
        <v>51020</v>
      </c>
      <c r="X20" s="239">
        <f>+'2. Incremental_Cost'!CN20</f>
        <v>331670</v>
      </c>
      <c r="Y20" s="240">
        <f>+'2. Incremental_Cost'!CO20</f>
        <v>109600</v>
      </c>
      <c r="Z20" s="240">
        <f>+'2. Incremental_Cost'!CP20</f>
        <v>120750</v>
      </c>
      <c r="AA20" s="241">
        <f>+'2. Incremental_Cost'!CQ20</f>
        <v>-101320</v>
      </c>
      <c r="AB20" s="241">
        <f>SUM(AB9,AB14,AB19)</f>
        <v>43000</v>
      </c>
      <c r="AC20" s="241">
        <f>+X20+AB20</f>
        <v>374670</v>
      </c>
      <c r="AD20" s="237">
        <f t="shared" si="4"/>
        <v>0</v>
      </c>
      <c r="AE20" s="237">
        <f t="shared" si="5"/>
        <v>0</v>
      </c>
      <c r="AF20" s="237">
        <f t="shared" si="6"/>
        <v>0</v>
      </c>
      <c r="AG20" s="242">
        <f>+'2. Incremental_Cost'!CW20</f>
        <v>39600</v>
      </c>
      <c r="AH20" s="243">
        <f>+'2. Incremental_Cost'!DR20+'2. Incremental_Cost'!EB20</f>
        <v>161970</v>
      </c>
      <c r="AI20" s="243">
        <f>+'2. Incremental_Cost'!EA20</f>
        <v>30400</v>
      </c>
      <c r="AJ20" s="243">
        <f>+'2. Incremental_Cost'!EE20</f>
        <v>177950</v>
      </c>
      <c r="AK20" s="243">
        <f>+'2. Incremental_Cost'!EF20+'2. Incremental_Cost'!EG20</f>
        <v>54020</v>
      </c>
      <c r="AL20" s="243">
        <f>+'2. Incremental_Cost'!EH20</f>
        <v>231970</v>
      </c>
      <c r="AM20" s="244">
        <f>+'2. Incremental_Cost'!EI20</f>
        <v>109600</v>
      </c>
      <c r="AN20" s="244">
        <f>+'2. Incremental_Cost'!EJ20</f>
        <v>120750</v>
      </c>
      <c r="AO20" s="245">
        <f>+'2. Incremental_Cost'!EK20</f>
        <v>-1620</v>
      </c>
      <c r="AP20" s="245">
        <f>SUM(AP9,AP14,AP19)</f>
        <v>10000</v>
      </c>
      <c r="AQ20" s="245">
        <f>+AL20+AP20</f>
        <v>241970</v>
      </c>
      <c r="AR20" s="237">
        <f t="shared" si="7"/>
        <v>0</v>
      </c>
      <c r="AS20" s="237">
        <f t="shared" si="8"/>
        <v>0</v>
      </c>
      <c r="AT20" s="237">
        <f t="shared" si="9"/>
        <v>0</v>
      </c>
      <c r="AU20" s="272">
        <f>+'2. Incremental_Cost'!EM20</f>
        <v>79200</v>
      </c>
      <c r="AV20" s="272"/>
      <c r="AW20" s="114">
        <f>+'2. Incremental_Cost'!EY20+'2. Incremental_Cost'!FF20</f>
        <v>588265</v>
      </c>
      <c r="AX20" s="114"/>
      <c r="AY20" s="114">
        <f>+'2. Incremental_Cost'!FE20</f>
        <v>203800</v>
      </c>
      <c r="AZ20" s="114"/>
      <c r="BA20" s="114">
        <f>+'2. Incremental_Cost'!FH20</f>
        <v>766225</v>
      </c>
      <c r="BB20" s="114">
        <f>+'2. Incremental_Cost'!FI20+'2. Incremental_Cost'!FJ20</f>
        <v>105040</v>
      </c>
      <c r="BC20" s="114">
        <f>+'2. Incremental_Cost'!FK20</f>
        <v>871265</v>
      </c>
      <c r="BD20" s="273">
        <f>+'2. Incremental_Cost'!FL20</f>
        <v>328800</v>
      </c>
      <c r="BE20" s="273">
        <f>+'2. Incremental_Cost'!FM20</f>
        <v>383120</v>
      </c>
      <c r="BF20" s="274">
        <f>+'2. Incremental_Cost'!FN20</f>
        <v>-159345</v>
      </c>
      <c r="BG20" s="274">
        <f>SUM(BG9,BG14,BG19)</f>
        <v>159000</v>
      </c>
      <c r="BH20" s="274">
        <f t="shared" si="10"/>
        <v>1030265</v>
      </c>
      <c r="BI20" s="237">
        <f t="shared" si="11"/>
        <v>0</v>
      </c>
      <c r="BJ20" s="237">
        <f t="shared" si="12"/>
        <v>0</v>
      </c>
      <c r="BK20" s="237">
        <f t="shared" si="13"/>
        <v>0</v>
      </c>
    </row>
    <row r="21" spans="1:63" ht="13.8" customHeight="1" outlineLevel="2" x14ac:dyDescent="0.3">
      <c r="B21" s="295" t="str">
        <f>+'2. Incremental_Cost'!B21</f>
        <v>2. (name)</v>
      </c>
      <c r="C21" s="297" t="str">
        <f>+'2. Incremental_Cost'!C21</f>
        <v>2.1. (name)</v>
      </c>
      <c r="D21" s="200" t="str">
        <f>+'2. Incremental_Cost'!D21</f>
        <v>2.1.2. (name)</v>
      </c>
      <c r="E21" s="54">
        <f>+'2. Incremental_Cost'!I21</f>
        <v>20400</v>
      </c>
      <c r="F21" s="58">
        <f>+'2. Incremental_Cost'!AD21+'2. Incremental_Cost'!AN21</f>
        <v>4080</v>
      </c>
      <c r="G21" s="58">
        <f>+'2. Incremental_Cost'!AM21</f>
        <v>0</v>
      </c>
      <c r="H21" s="58">
        <f>+'2. Incremental_Cost'!AQ21</f>
        <v>0</v>
      </c>
      <c r="I21" s="58">
        <f>+'2. Incremental_Cost'!AR21+'2. Incremental_Cost'!AS21</f>
        <v>24480</v>
      </c>
      <c r="J21" s="58">
        <f>+'2. Incremental_Cost'!AT21</f>
        <v>24480</v>
      </c>
      <c r="K21" s="59">
        <f>+'2. Incremental_Cost'!AU21</f>
        <v>20400</v>
      </c>
      <c r="L21" s="59">
        <f>+'2. Incremental_Cost'!AV21</f>
        <v>4080</v>
      </c>
      <c r="M21" s="63">
        <f>+'2. Incremental_Cost'!AW21</f>
        <v>0</v>
      </c>
      <c r="N21" s="63"/>
      <c r="O21" s="63">
        <f t="shared" si="0"/>
        <v>24480</v>
      </c>
      <c r="P21" s="224">
        <f t="shared" si="1"/>
        <v>0</v>
      </c>
      <c r="Q21" s="224">
        <f t="shared" si="2"/>
        <v>0</v>
      </c>
      <c r="R21" s="224">
        <f t="shared" si="3"/>
        <v>0</v>
      </c>
      <c r="S21" s="54">
        <f>+'2. Incremental_Cost'!BC21</f>
        <v>20400</v>
      </c>
      <c r="T21" s="58">
        <f>+'2. Incremental_Cost'!BX21+'2. Incremental_Cost'!CH21</f>
        <v>10780</v>
      </c>
      <c r="U21" s="58">
        <f>+'2. Incremental_Cost'!CG21</f>
        <v>0</v>
      </c>
      <c r="V21" s="58">
        <f>+'2. Incremental_Cost'!CK21</f>
        <v>6700</v>
      </c>
      <c r="W21" s="58">
        <f>+'2. Incremental_Cost'!CL21+'2. Incremental_Cost'!CM21</f>
        <v>24480</v>
      </c>
      <c r="X21" s="58">
        <f>+'2. Incremental_Cost'!CN21</f>
        <v>31180</v>
      </c>
      <c r="Y21" s="59">
        <f>+'2. Incremental_Cost'!CO21</f>
        <v>20400</v>
      </c>
      <c r="Z21" s="59">
        <f>+'2. Incremental_Cost'!CP21</f>
        <v>0</v>
      </c>
      <c r="AA21" s="63">
        <f>+'2. Incremental_Cost'!CQ21</f>
        <v>-10780</v>
      </c>
      <c r="AB21" s="63"/>
      <c r="AC21" s="63">
        <f>+X21+AB21</f>
        <v>31180</v>
      </c>
      <c r="AD21" s="224">
        <f t="shared" si="4"/>
        <v>0</v>
      </c>
      <c r="AE21" s="224">
        <f t="shared" si="5"/>
        <v>0</v>
      </c>
      <c r="AF21" s="224">
        <f t="shared" si="6"/>
        <v>0</v>
      </c>
      <c r="AG21" s="54">
        <f>+'2. Incremental_Cost'!CW21</f>
        <v>20400</v>
      </c>
      <c r="AH21" s="58">
        <f>+'2. Incremental_Cost'!DR21+'2. Incremental_Cost'!EB21</f>
        <v>4080</v>
      </c>
      <c r="AI21" s="58">
        <f>+'2. Incremental_Cost'!EA21</f>
        <v>0</v>
      </c>
      <c r="AJ21" s="58">
        <f>+'2. Incremental_Cost'!EE21</f>
        <v>0</v>
      </c>
      <c r="AK21" s="58">
        <f>+'2. Incremental_Cost'!EF21+'2. Incremental_Cost'!EG21</f>
        <v>24480</v>
      </c>
      <c r="AL21" s="58">
        <f>+'2. Incremental_Cost'!EH21</f>
        <v>24480</v>
      </c>
      <c r="AM21" s="59">
        <f>+'2. Incremental_Cost'!EI21</f>
        <v>20400</v>
      </c>
      <c r="AN21" s="59">
        <f>+'2. Incremental_Cost'!EJ21</f>
        <v>0</v>
      </c>
      <c r="AO21" s="63">
        <f>+'2. Incremental_Cost'!EK21</f>
        <v>-4080</v>
      </c>
      <c r="AP21" s="63">
        <v>50000</v>
      </c>
      <c r="AQ21" s="63">
        <f>+AL21+AP21</f>
        <v>74480</v>
      </c>
      <c r="AR21" s="224">
        <f t="shared" si="7"/>
        <v>0</v>
      </c>
      <c r="AS21" s="224">
        <f t="shared" si="8"/>
        <v>0</v>
      </c>
      <c r="AT21" s="224">
        <f t="shared" si="9"/>
        <v>0</v>
      </c>
      <c r="AU21" s="66">
        <f>+'2. Incremental_Cost'!EM21</f>
        <v>61200</v>
      </c>
      <c r="AV21" s="66"/>
      <c r="AW21" s="90">
        <f>+'2. Incremental_Cost'!EY21+'2. Incremental_Cost'!FF21</f>
        <v>18940</v>
      </c>
      <c r="AX21" s="90"/>
      <c r="AY21" s="90">
        <f>+'2. Incremental_Cost'!FE21</f>
        <v>0</v>
      </c>
      <c r="AZ21" s="90"/>
      <c r="BA21" s="90">
        <f>+'2. Incremental_Cost'!FH21</f>
        <v>6700</v>
      </c>
      <c r="BB21" s="90">
        <f>+'2. Incremental_Cost'!FI21+'2. Incremental_Cost'!FJ21</f>
        <v>73440</v>
      </c>
      <c r="BC21" s="90">
        <f>+'2. Incremental_Cost'!FK21</f>
        <v>80140</v>
      </c>
      <c r="BD21" s="271">
        <f>+'2. Incremental_Cost'!FL21</f>
        <v>61200</v>
      </c>
      <c r="BE21" s="271">
        <f>+'2. Incremental_Cost'!FM21</f>
        <v>4080</v>
      </c>
      <c r="BF21" s="267">
        <f>+'2. Incremental_Cost'!FN21</f>
        <v>-14860</v>
      </c>
      <c r="BG21" s="267">
        <f>SUM(N21,AB21,AP21)</f>
        <v>50000</v>
      </c>
      <c r="BH21" s="267">
        <f t="shared" si="10"/>
        <v>130140</v>
      </c>
      <c r="BI21" s="224">
        <f t="shared" si="11"/>
        <v>0</v>
      </c>
      <c r="BJ21" s="224">
        <f t="shared" si="12"/>
        <v>0</v>
      </c>
      <c r="BK21" s="224">
        <f t="shared" si="13"/>
        <v>0</v>
      </c>
    </row>
    <row r="22" spans="1:63" ht="13.8" customHeight="1" outlineLevel="2" x14ac:dyDescent="0.3">
      <c r="B22" s="295"/>
      <c r="C22" s="297"/>
      <c r="D22" s="200" t="str">
        <f>+'2. Incremental_Cost'!D22</f>
        <v>2.1.2. (name)</v>
      </c>
      <c r="E22" s="54">
        <f>+'2. Incremental_Cost'!I22</f>
        <v>31200</v>
      </c>
      <c r="F22" s="58">
        <f>+'2. Incremental_Cost'!AD22+'2. Incremental_Cost'!AN22</f>
        <v>6240</v>
      </c>
      <c r="G22" s="58">
        <f>+'2. Incremental_Cost'!AM22</f>
        <v>1000</v>
      </c>
      <c r="H22" s="58">
        <f>+'2. Incremental_Cost'!AQ22</f>
        <v>1000</v>
      </c>
      <c r="I22" s="58">
        <f>+'2. Incremental_Cost'!AR22+'2. Incremental_Cost'!AS22</f>
        <v>37440</v>
      </c>
      <c r="J22" s="58">
        <f>+'2. Incremental_Cost'!AT22</f>
        <v>38440</v>
      </c>
      <c r="K22" s="59">
        <f>+'2. Incremental_Cost'!AU22</f>
        <v>31200</v>
      </c>
      <c r="L22" s="59">
        <f>+'2. Incremental_Cost'!AV22</f>
        <v>7240</v>
      </c>
      <c r="M22" s="63">
        <f>+'2. Incremental_Cost'!AW22</f>
        <v>0</v>
      </c>
      <c r="N22" s="63"/>
      <c r="O22" s="63">
        <f t="shared" si="0"/>
        <v>38440</v>
      </c>
      <c r="P22" s="224">
        <f t="shared" si="1"/>
        <v>0</v>
      </c>
      <c r="Q22" s="224">
        <f t="shared" si="2"/>
        <v>0</v>
      </c>
      <c r="R22" s="224">
        <f t="shared" si="3"/>
        <v>0</v>
      </c>
      <c r="S22" s="54">
        <f>+'2. Incremental_Cost'!BC22</f>
        <v>31200</v>
      </c>
      <c r="T22" s="58">
        <f>+'2. Incremental_Cost'!BX22+'2. Incremental_Cost'!CH22</f>
        <v>64740</v>
      </c>
      <c r="U22" s="58">
        <f>+'2. Incremental_Cost'!CG22</f>
        <v>0</v>
      </c>
      <c r="V22" s="58">
        <f>+'2. Incremental_Cost'!CK22</f>
        <v>58500</v>
      </c>
      <c r="W22" s="58">
        <f>+'2. Incremental_Cost'!CL22+'2. Incremental_Cost'!CM22</f>
        <v>37440</v>
      </c>
      <c r="X22" s="58">
        <f>+'2. Incremental_Cost'!CN22</f>
        <v>95940</v>
      </c>
      <c r="Y22" s="59">
        <f>+'2. Incremental_Cost'!CO22</f>
        <v>31200</v>
      </c>
      <c r="Z22" s="59">
        <f>+'2. Incremental_Cost'!CP22</f>
        <v>0</v>
      </c>
      <c r="AA22" s="63">
        <f>+'2. Incremental_Cost'!CQ22</f>
        <v>-64740</v>
      </c>
      <c r="AB22" s="63">
        <v>8000</v>
      </c>
      <c r="AC22" s="63">
        <f t="shared" ref="AC22:AC24" si="20">+X22+AB22</f>
        <v>103940</v>
      </c>
      <c r="AD22" s="224">
        <f t="shared" si="4"/>
        <v>0</v>
      </c>
      <c r="AE22" s="224">
        <f t="shared" si="5"/>
        <v>0</v>
      </c>
      <c r="AF22" s="224">
        <f t="shared" si="6"/>
        <v>0</v>
      </c>
      <c r="AG22" s="54">
        <f>+'2. Incremental_Cost'!CW22</f>
        <v>31200</v>
      </c>
      <c r="AH22" s="58">
        <f>+'2. Incremental_Cost'!DR22+'2. Incremental_Cost'!EB22</f>
        <v>6240</v>
      </c>
      <c r="AI22" s="58">
        <f>+'2. Incremental_Cost'!EA22</f>
        <v>0</v>
      </c>
      <c r="AJ22" s="58">
        <f>+'2. Incremental_Cost'!EE22</f>
        <v>0</v>
      </c>
      <c r="AK22" s="58">
        <f>+'2. Incremental_Cost'!EF22+'2. Incremental_Cost'!EG22</f>
        <v>37440</v>
      </c>
      <c r="AL22" s="58">
        <f>+'2. Incremental_Cost'!EH22</f>
        <v>37440</v>
      </c>
      <c r="AM22" s="59">
        <f>+'2. Incremental_Cost'!EI22</f>
        <v>31200</v>
      </c>
      <c r="AN22" s="59">
        <f>+'2. Incremental_Cost'!EJ22</f>
        <v>0</v>
      </c>
      <c r="AO22" s="63">
        <f>+'2. Incremental_Cost'!EK22</f>
        <v>-6240</v>
      </c>
      <c r="AP22" s="63"/>
      <c r="AQ22" s="63">
        <f t="shared" ref="AQ22:AQ24" si="21">+AL22+AP22</f>
        <v>37440</v>
      </c>
      <c r="AR22" s="224">
        <f t="shared" si="7"/>
        <v>0</v>
      </c>
      <c r="AS22" s="224">
        <f t="shared" si="8"/>
        <v>0</v>
      </c>
      <c r="AT22" s="224">
        <f t="shared" si="9"/>
        <v>0</v>
      </c>
      <c r="AU22" s="66">
        <f>+'2. Incremental_Cost'!EM22</f>
        <v>93600</v>
      </c>
      <c r="AV22" s="66"/>
      <c r="AW22" s="90">
        <f>+'2. Incremental_Cost'!EY22+'2. Incremental_Cost'!FF22</f>
        <v>77220</v>
      </c>
      <c r="AX22" s="90"/>
      <c r="AY22" s="90">
        <f>+'2. Incremental_Cost'!FE22</f>
        <v>1000</v>
      </c>
      <c r="AZ22" s="90"/>
      <c r="BA22" s="90">
        <f>+'2. Incremental_Cost'!FH22</f>
        <v>59500</v>
      </c>
      <c r="BB22" s="90">
        <f>+'2. Incremental_Cost'!FI22+'2. Incremental_Cost'!FJ22</f>
        <v>112320</v>
      </c>
      <c r="BC22" s="90">
        <f>+'2. Incremental_Cost'!FK22</f>
        <v>171820</v>
      </c>
      <c r="BD22" s="271">
        <f>+'2. Incremental_Cost'!FL22</f>
        <v>93600</v>
      </c>
      <c r="BE22" s="271">
        <f>+'2. Incremental_Cost'!FM22</f>
        <v>7240</v>
      </c>
      <c r="BF22" s="267">
        <f>+'2. Incremental_Cost'!FN22</f>
        <v>-70980</v>
      </c>
      <c r="BG22" s="267">
        <f>SUM(N22,AB22,AP22)</f>
        <v>8000</v>
      </c>
      <c r="BH22" s="267">
        <f t="shared" si="10"/>
        <v>179820</v>
      </c>
      <c r="BI22" s="224">
        <f t="shared" si="11"/>
        <v>0</v>
      </c>
      <c r="BJ22" s="224">
        <f t="shared" si="12"/>
        <v>0</v>
      </c>
      <c r="BK22" s="224">
        <f t="shared" si="13"/>
        <v>0</v>
      </c>
    </row>
    <row r="23" spans="1:63" ht="13.8" customHeight="1" outlineLevel="2" x14ac:dyDescent="0.3">
      <c r="B23" s="295"/>
      <c r="C23" s="297"/>
      <c r="D23" s="200" t="str">
        <f>+'2. Incremental_Cost'!D23</f>
        <v>2.1.3. (name)</v>
      </c>
      <c r="E23" s="54">
        <f>+'2. Incremental_Cost'!I23</f>
        <v>4200</v>
      </c>
      <c r="F23" s="58">
        <f>+'2. Incremental_Cost'!AD23+'2. Incremental_Cost'!AN23</f>
        <v>840</v>
      </c>
      <c r="G23" s="58">
        <f>+'2. Incremental_Cost'!AM23</f>
        <v>45000</v>
      </c>
      <c r="H23" s="58">
        <f>+'2. Incremental_Cost'!AQ23</f>
        <v>45000</v>
      </c>
      <c r="I23" s="58">
        <f>+'2. Incremental_Cost'!AR23+'2. Incremental_Cost'!AS23</f>
        <v>5040</v>
      </c>
      <c r="J23" s="58">
        <f>+'2. Incremental_Cost'!AT23</f>
        <v>50040</v>
      </c>
      <c r="K23" s="59">
        <f>+'2. Incremental_Cost'!AU23</f>
        <v>4200</v>
      </c>
      <c r="L23" s="59">
        <f>+'2. Incremental_Cost'!AV23</f>
        <v>45840</v>
      </c>
      <c r="M23" s="63">
        <f>+'2. Incremental_Cost'!AW23</f>
        <v>0</v>
      </c>
      <c r="N23" s="63"/>
      <c r="O23" s="63">
        <f t="shared" si="0"/>
        <v>50040</v>
      </c>
      <c r="P23" s="224">
        <f t="shared" si="1"/>
        <v>0</v>
      </c>
      <c r="Q23" s="224">
        <f t="shared" si="2"/>
        <v>0</v>
      </c>
      <c r="R23" s="224">
        <f t="shared" si="3"/>
        <v>0</v>
      </c>
      <c r="S23" s="54">
        <f>+'2. Incremental_Cost'!BC23</f>
        <v>8400</v>
      </c>
      <c r="T23" s="58">
        <f>+'2. Incremental_Cost'!BX23+'2. Incremental_Cost'!CH23</f>
        <v>26680</v>
      </c>
      <c r="U23" s="58">
        <f>+'2. Incremental_Cost'!CG23</f>
        <v>0</v>
      </c>
      <c r="V23" s="58">
        <f>+'2. Incremental_Cost'!CK23</f>
        <v>25000</v>
      </c>
      <c r="W23" s="58">
        <f>+'2. Incremental_Cost'!CL23+'2. Incremental_Cost'!CM23</f>
        <v>10080</v>
      </c>
      <c r="X23" s="58">
        <f>+'2. Incremental_Cost'!CN23</f>
        <v>35080</v>
      </c>
      <c r="Y23" s="59">
        <f>+'2. Incremental_Cost'!CO23</f>
        <v>8400</v>
      </c>
      <c r="Z23" s="59">
        <f>+'2. Incremental_Cost'!CP23</f>
        <v>0</v>
      </c>
      <c r="AA23" s="63">
        <f>+'2. Incremental_Cost'!CQ23</f>
        <v>-26680</v>
      </c>
      <c r="AB23" s="63">
        <v>2500</v>
      </c>
      <c r="AC23" s="63">
        <f t="shared" si="20"/>
        <v>37580</v>
      </c>
      <c r="AD23" s="224">
        <f t="shared" si="4"/>
        <v>0</v>
      </c>
      <c r="AE23" s="224">
        <f t="shared" si="5"/>
        <v>0</v>
      </c>
      <c r="AF23" s="224">
        <f t="shared" si="6"/>
        <v>0</v>
      </c>
      <c r="AG23" s="54">
        <f>+'2. Incremental_Cost'!CW23</f>
        <v>8400</v>
      </c>
      <c r="AH23" s="58">
        <f>+'2. Incremental_Cost'!DR23+'2. Incremental_Cost'!EB23</f>
        <v>1680</v>
      </c>
      <c r="AI23" s="58">
        <f>+'2. Incremental_Cost'!EA23</f>
        <v>0</v>
      </c>
      <c r="AJ23" s="58">
        <f>+'2. Incremental_Cost'!EE23</f>
        <v>0</v>
      </c>
      <c r="AK23" s="58">
        <f>+'2. Incremental_Cost'!EF23+'2. Incremental_Cost'!EG23</f>
        <v>10080</v>
      </c>
      <c r="AL23" s="58">
        <f>+'2. Incremental_Cost'!EH23</f>
        <v>10080</v>
      </c>
      <c r="AM23" s="59">
        <f>+'2. Incremental_Cost'!EI23</f>
        <v>8400</v>
      </c>
      <c r="AN23" s="59">
        <f>+'2. Incremental_Cost'!EJ23</f>
        <v>0</v>
      </c>
      <c r="AO23" s="63">
        <f>+'2. Incremental_Cost'!EK23</f>
        <v>-1680</v>
      </c>
      <c r="AP23" s="63"/>
      <c r="AQ23" s="63">
        <f t="shared" si="21"/>
        <v>10080</v>
      </c>
      <c r="AR23" s="224">
        <f t="shared" si="7"/>
        <v>0</v>
      </c>
      <c r="AS23" s="224">
        <f t="shared" si="8"/>
        <v>0</v>
      </c>
      <c r="AT23" s="224">
        <f t="shared" si="9"/>
        <v>0</v>
      </c>
      <c r="AU23" s="66">
        <f>+'2. Incremental_Cost'!EM23</f>
        <v>21000</v>
      </c>
      <c r="AV23" s="66"/>
      <c r="AW23" s="90">
        <f>+'2. Incremental_Cost'!EY23+'2. Incremental_Cost'!FF23</f>
        <v>29200</v>
      </c>
      <c r="AX23" s="90"/>
      <c r="AY23" s="90">
        <f>+'2. Incremental_Cost'!FE23</f>
        <v>45000</v>
      </c>
      <c r="AZ23" s="90"/>
      <c r="BA23" s="90">
        <f>+'2. Incremental_Cost'!FH23</f>
        <v>70000</v>
      </c>
      <c r="BB23" s="90">
        <f>+'2. Incremental_Cost'!FI23+'2. Incremental_Cost'!FJ23</f>
        <v>25200</v>
      </c>
      <c r="BC23" s="90">
        <f>+'2. Incremental_Cost'!FK23</f>
        <v>95200</v>
      </c>
      <c r="BD23" s="271">
        <f>+'2. Incremental_Cost'!FL23</f>
        <v>21000</v>
      </c>
      <c r="BE23" s="271">
        <f>+'2. Incremental_Cost'!FM23</f>
        <v>45840</v>
      </c>
      <c r="BF23" s="267">
        <f>+'2. Incremental_Cost'!FN23</f>
        <v>-28360</v>
      </c>
      <c r="BG23" s="267">
        <f>SUM(N23,AB23,AP23)</f>
        <v>2500</v>
      </c>
      <c r="BH23" s="267">
        <f t="shared" si="10"/>
        <v>97700</v>
      </c>
      <c r="BI23" s="224">
        <f t="shared" si="11"/>
        <v>0</v>
      </c>
      <c r="BJ23" s="224">
        <f t="shared" si="12"/>
        <v>0</v>
      </c>
      <c r="BK23" s="224">
        <f t="shared" si="13"/>
        <v>0</v>
      </c>
    </row>
    <row r="24" spans="1:63" ht="13.8" customHeight="1" outlineLevel="2" x14ac:dyDescent="0.3">
      <c r="B24" s="295"/>
      <c r="C24" s="297"/>
      <c r="D24" s="200" t="str">
        <f>+'2. Incremental_Cost'!D24</f>
        <v>Add as needed</v>
      </c>
      <c r="E24" s="54" t="str">
        <f>+'2. Incremental_Cost'!I24</f>
        <v>0</v>
      </c>
      <c r="F24" s="58">
        <f>+'2. Incremental_Cost'!AD24+'2. Incremental_Cost'!AN24</f>
        <v>0</v>
      </c>
      <c r="G24" s="58">
        <f>+'2. Incremental_Cost'!AM24</f>
        <v>0</v>
      </c>
      <c r="H24" s="58">
        <f>+'2. Incremental_Cost'!AQ24</f>
        <v>0</v>
      </c>
      <c r="I24" s="58">
        <f>+'2. Incremental_Cost'!AR24+'2. Incremental_Cost'!AS24</f>
        <v>0</v>
      </c>
      <c r="J24" s="58">
        <f>+'2. Incremental_Cost'!AT24</f>
        <v>0</v>
      </c>
      <c r="K24" s="59">
        <f>+'2. Incremental_Cost'!AU24</f>
        <v>0</v>
      </c>
      <c r="L24" s="59">
        <f>+'2. Incremental_Cost'!AV24</f>
        <v>0</v>
      </c>
      <c r="M24" s="63">
        <f>+'2. Incremental_Cost'!AW24</f>
        <v>0</v>
      </c>
      <c r="N24" s="63">
        <v>20000</v>
      </c>
      <c r="O24" s="63">
        <f t="shared" si="0"/>
        <v>20000</v>
      </c>
      <c r="P24" s="224">
        <f t="shared" si="1"/>
        <v>0</v>
      </c>
      <c r="Q24" s="224">
        <f t="shared" si="2"/>
        <v>0</v>
      </c>
      <c r="R24" s="224">
        <f t="shared" si="3"/>
        <v>0</v>
      </c>
      <c r="S24" s="54" t="str">
        <f>+'2. Incremental_Cost'!BC24</f>
        <v>0</v>
      </c>
      <c r="T24" s="58">
        <f>+'2. Incremental_Cost'!BX24+'2. Incremental_Cost'!CH24</f>
        <v>10000</v>
      </c>
      <c r="U24" s="58">
        <f>+'2. Incremental_Cost'!CG24</f>
        <v>0</v>
      </c>
      <c r="V24" s="58">
        <f>+'2. Incremental_Cost'!CK24</f>
        <v>10000</v>
      </c>
      <c r="W24" s="58">
        <f>+'2. Incremental_Cost'!CL24+'2. Incremental_Cost'!CM24</f>
        <v>0</v>
      </c>
      <c r="X24" s="58">
        <f>+'2. Incremental_Cost'!CN24</f>
        <v>10000</v>
      </c>
      <c r="Y24" s="59">
        <f>+'2. Incremental_Cost'!CO24</f>
        <v>0</v>
      </c>
      <c r="Z24" s="59">
        <f>+'2. Incremental_Cost'!CP24</f>
        <v>0</v>
      </c>
      <c r="AA24" s="63">
        <f>+'2. Incremental_Cost'!CQ24</f>
        <v>-10000</v>
      </c>
      <c r="AB24" s="63">
        <v>3000</v>
      </c>
      <c r="AC24" s="63">
        <f t="shared" si="20"/>
        <v>13000</v>
      </c>
      <c r="AD24" s="224">
        <f t="shared" si="4"/>
        <v>0</v>
      </c>
      <c r="AE24" s="224">
        <f t="shared" si="5"/>
        <v>0</v>
      </c>
      <c r="AF24" s="224">
        <f t="shared" si="6"/>
        <v>0</v>
      </c>
      <c r="AG24" s="54" t="str">
        <f>+'2. Incremental_Cost'!CW24</f>
        <v>0</v>
      </c>
      <c r="AH24" s="58">
        <f>+'2. Incremental_Cost'!DR24+'2. Incremental_Cost'!EB24</f>
        <v>0</v>
      </c>
      <c r="AI24" s="58">
        <f>+'2. Incremental_Cost'!EA24</f>
        <v>0</v>
      </c>
      <c r="AJ24" s="58">
        <f>+'2. Incremental_Cost'!EE24</f>
        <v>0</v>
      </c>
      <c r="AK24" s="58">
        <f>+'2. Incremental_Cost'!EF24+'2. Incremental_Cost'!EG24</f>
        <v>0</v>
      </c>
      <c r="AL24" s="58">
        <f>+'2. Incremental_Cost'!EH24</f>
        <v>0</v>
      </c>
      <c r="AM24" s="59">
        <f>+'2. Incremental_Cost'!EI24</f>
        <v>0</v>
      </c>
      <c r="AN24" s="59">
        <f>+'2. Incremental_Cost'!EJ24</f>
        <v>0</v>
      </c>
      <c r="AO24" s="63">
        <f>+'2. Incremental_Cost'!EK24</f>
        <v>0</v>
      </c>
      <c r="AP24" s="63"/>
      <c r="AQ24" s="63">
        <f t="shared" si="21"/>
        <v>0</v>
      </c>
      <c r="AR24" s="224">
        <f t="shared" si="7"/>
        <v>0</v>
      </c>
      <c r="AS24" s="224">
        <f t="shared" si="8"/>
        <v>0</v>
      </c>
      <c r="AT24" s="224">
        <f t="shared" si="9"/>
        <v>0</v>
      </c>
      <c r="AU24" s="66">
        <f>+'2. Incremental_Cost'!EM24</f>
        <v>0</v>
      </c>
      <c r="AV24" s="66"/>
      <c r="AW24" s="90">
        <f>+'2. Incremental_Cost'!EY24+'2. Incremental_Cost'!FF24</f>
        <v>10000</v>
      </c>
      <c r="AX24" s="90"/>
      <c r="AY24" s="90">
        <f>+'2. Incremental_Cost'!FE24</f>
        <v>0</v>
      </c>
      <c r="AZ24" s="90"/>
      <c r="BA24" s="90">
        <f>+'2. Incremental_Cost'!FH24</f>
        <v>10000</v>
      </c>
      <c r="BB24" s="90">
        <f>+'2. Incremental_Cost'!FI24+'2. Incremental_Cost'!FJ24</f>
        <v>0</v>
      </c>
      <c r="BC24" s="90">
        <f>+'2. Incremental_Cost'!FK24</f>
        <v>10000</v>
      </c>
      <c r="BD24" s="271">
        <f>+'2. Incremental_Cost'!FL24</f>
        <v>0</v>
      </c>
      <c r="BE24" s="271">
        <f>+'2. Incremental_Cost'!FM24</f>
        <v>0</v>
      </c>
      <c r="BF24" s="267">
        <f>+'2. Incremental_Cost'!FN24</f>
        <v>-10000</v>
      </c>
      <c r="BG24" s="267">
        <f>SUM(N24,AB24,AP24)</f>
        <v>23000</v>
      </c>
      <c r="BH24" s="267">
        <f t="shared" si="10"/>
        <v>33000</v>
      </c>
      <c r="BI24" s="224">
        <f t="shared" si="11"/>
        <v>0</v>
      </c>
      <c r="BJ24" s="224">
        <f t="shared" si="12"/>
        <v>0</v>
      </c>
      <c r="BK24" s="224">
        <f t="shared" si="13"/>
        <v>0</v>
      </c>
    </row>
    <row r="25" spans="1:63" outlineLevel="1" x14ac:dyDescent="0.3">
      <c r="B25" s="295"/>
      <c r="C25" s="297"/>
      <c r="D25" s="71" t="str">
        <f>+'2. Incremental_Cost'!D25</f>
        <v>Subtotal 2.1.</v>
      </c>
      <c r="E25" s="53">
        <f>+'2. Incremental_Cost'!I25</f>
        <v>55800</v>
      </c>
      <c r="F25" s="55">
        <f>+'2. Incremental_Cost'!AD25+'2. Incremental_Cost'!AN25</f>
        <v>11160</v>
      </c>
      <c r="G25" s="55">
        <f>+'2. Incremental_Cost'!AM25</f>
        <v>46000</v>
      </c>
      <c r="H25" s="55">
        <f>+'2. Incremental_Cost'!AQ25</f>
        <v>46000</v>
      </c>
      <c r="I25" s="55">
        <f>+'2. Incremental_Cost'!AR25+'2. Incremental_Cost'!AS25</f>
        <v>66960</v>
      </c>
      <c r="J25" s="55">
        <f>+'2. Incremental_Cost'!AT25</f>
        <v>112960</v>
      </c>
      <c r="K25" s="201">
        <f>+'2. Incremental_Cost'!AU25</f>
        <v>55800</v>
      </c>
      <c r="L25" s="201">
        <f>+'2. Incremental_Cost'!AV25</f>
        <v>57160</v>
      </c>
      <c r="M25" s="60">
        <f>+'2. Incremental_Cost'!AW25</f>
        <v>0</v>
      </c>
      <c r="N25" s="60">
        <f>SUM(N21:N24)</f>
        <v>20000</v>
      </c>
      <c r="O25" s="60">
        <f t="shared" si="0"/>
        <v>132960</v>
      </c>
      <c r="P25" s="224">
        <f t="shared" si="1"/>
        <v>0</v>
      </c>
      <c r="Q25" s="224">
        <f t="shared" si="2"/>
        <v>0</v>
      </c>
      <c r="R25" s="224">
        <f t="shared" si="3"/>
        <v>0</v>
      </c>
      <c r="S25" s="61">
        <f>+'2. Incremental_Cost'!BC25</f>
        <v>60000</v>
      </c>
      <c r="T25" s="62">
        <f>+'2. Incremental_Cost'!BX25+'2. Incremental_Cost'!CH25</f>
        <v>112200</v>
      </c>
      <c r="U25" s="62">
        <f>+'2. Incremental_Cost'!CG25</f>
        <v>0</v>
      </c>
      <c r="V25" s="62">
        <f>+'2. Incremental_Cost'!CK25</f>
        <v>100200</v>
      </c>
      <c r="W25" s="62">
        <f>+'2. Incremental_Cost'!CL25+'2. Incremental_Cost'!CM25</f>
        <v>72000</v>
      </c>
      <c r="X25" s="62">
        <f>+'2. Incremental_Cost'!CN25</f>
        <v>172200</v>
      </c>
      <c r="Y25" s="213">
        <f>+'2. Incremental_Cost'!CO25</f>
        <v>60000</v>
      </c>
      <c r="Z25" s="213">
        <f>+'2. Incremental_Cost'!CP25</f>
        <v>0</v>
      </c>
      <c r="AA25" s="214">
        <f>+'2. Incremental_Cost'!CQ25</f>
        <v>-112200</v>
      </c>
      <c r="AB25" s="214">
        <f>SUM(AB21:AB24)</f>
        <v>13500</v>
      </c>
      <c r="AC25" s="214">
        <f>+X25+AB25</f>
        <v>185700</v>
      </c>
      <c r="AD25" s="224">
        <f t="shared" si="4"/>
        <v>0</v>
      </c>
      <c r="AE25" s="224">
        <f t="shared" si="5"/>
        <v>0</v>
      </c>
      <c r="AF25" s="224">
        <f t="shared" si="6"/>
        <v>0</v>
      </c>
      <c r="AG25" s="64">
        <f>+'2. Incremental_Cost'!CW25</f>
        <v>60000</v>
      </c>
      <c r="AH25" s="65">
        <f>+'2. Incremental_Cost'!DR25+'2. Incremental_Cost'!EB25</f>
        <v>12000</v>
      </c>
      <c r="AI25" s="65">
        <f>+'2. Incremental_Cost'!EA25</f>
        <v>0</v>
      </c>
      <c r="AJ25" s="65">
        <f>+'2. Incremental_Cost'!EE25</f>
        <v>0</v>
      </c>
      <c r="AK25" s="65">
        <f>+'2. Incremental_Cost'!EF25+'2. Incremental_Cost'!EG25</f>
        <v>72000</v>
      </c>
      <c r="AL25" s="65">
        <f>+'2. Incremental_Cost'!EH25</f>
        <v>72000</v>
      </c>
      <c r="AM25" s="220">
        <f>+'2. Incremental_Cost'!EI25</f>
        <v>60000</v>
      </c>
      <c r="AN25" s="220">
        <f>+'2. Incremental_Cost'!EJ25</f>
        <v>0</v>
      </c>
      <c r="AO25" s="221">
        <f>+'2. Incremental_Cost'!EK25</f>
        <v>-12000</v>
      </c>
      <c r="AP25" s="221">
        <f>SUM(AP21:AP24)</f>
        <v>50000</v>
      </c>
      <c r="AQ25" s="221">
        <f>+AL25+AP25</f>
        <v>122000</v>
      </c>
      <c r="AR25" s="224">
        <f t="shared" si="7"/>
        <v>0</v>
      </c>
      <c r="AS25" s="224">
        <f t="shared" si="8"/>
        <v>0</v>
      </c>
      <c r="AT25" s="224">
        <f t="shared" si="9"/>
        <v>0</v>
      </c>
      <c r="AU25" s="66">
        <f>+'2. Incremental_Cost'!EM25</f>
        <v>175800</v>
      </c>
      <c r="AV25" s="66"/>
      <c r="AW25" s="90">
        <f>+'2. Incremental_Cost'!EY25+'2. Incremental_Cost'!FF25</f>
        <v>135360</v>
      </c>
      <c r="AX25" s="90"/>
      <c r="AY25" s="90">
        <f>+'2. Incremental_Cost'!FE25</f>
        <v>46000</v>
      </c>
      <c r="AZ25" s="90"/>
      <c r="BA25" s="90">
        <f>+'2. Incremental_Cost'!FH25</f>
        <v>146200</v>
      </c>
      <c r="BB25" s="90">
        <f>+'2. Incremental_Cost'!FI25+'2. Incremental_Cost'!FJ25</f>
        <v>210960</v>
      </c>
      <c r="BC25" s="90">
        <f>+'2. Incremental_Cost'!FK25</f>
        <v>357160</v>
      </c>
      <c r="BD25" s="271">
        <f>+'2. Incremental_Cost'!FL25</f>
        <v>175800</v>
      </c>
      <c r="BE25" s="271">
        <f>+'2. Incremental_Cost'!FM25</f>
        <v>57160</v>
      </c>
      <c r="BF25" s="267">
        <f>+'2. Incremental_Cost'!FN25</f>
        <v>-124200</v>
      </c>
      <c r="BG25" s="267">
        <f>SUM(BG21:BG24)</f>
        <v>83500</v>
      </c>
      <c r="BH25" s="267">
        <f t="shared" si="10"/>
        <v>440660</v>
      </c>
      <c r="BI25" s="224">
        <f t="shared" si="11"/>
        <v>0</v>
      </c>
      <c r="BJ25" s="224">
        <f t="shared" si="12"/>
        <v>0</v>
      </c>
      <c r="BK25" s="224">
        <f t="shared" si="13"/>
        <v>0</v>
      </c>
    </row>
    <row r="26" spans="1:63" ht="13.8" customHeight="1" outlineLevel="2" x14ac:dyDescent="0.3">
      <c r="B26" s="295"/>
      <c r="C26" s="297" t="str">
        <f>+'2. Incremental_Cost'!C26</f>
        <v>2.2. (name)</v>
      </c>
      <c r="D26" s="200" t="str">
        <f>+'2. Incremental_Cost'!D26</f>
        <v>2.2.1. (name)</v>
      </c>
      <c r="E26" s="54" t="str">
        <f>+'2. Incremental_Cost'!I26</f>
        <v>0</v>
      </c>
      <c r="F26" s="58">
        <f>+'2. Incremental_Cost'!AD26+'2. Incremental_Cost'!AN26</f>
        <v>47500</v>
      </c>
      <c r="G26" s="58">
        <f>+'2. Incremental_Cost'!AM26</f>
        <v>0</v>
      </c>
      <c r="H26" s="58">
        <f>+'2. Incremental_Cost'!AQ26</f>
        <v>47500</v>
      </c>
      <c r="I26" s="58">
        <f>+'2. Incremental_Cost'!AR26+'2. Incremental_Cost'!AS26</f>
        <v>0</v>
      </c>
      <c r="J26" s="58">
        <f>+'2. Incremental_Cost'!AT26</f>
        <v>47500</v>
      </c>
      <c r="K26" s="59">
        <f>+'2. Incremental_Cost'!AU26</f>
        <v>0</v>
      </c>
      <c r="L26" s="59">
        <f>+'2. Incremental_Cost'!AV26</f>
        <v>0</v>
      </c>
      <c r="M26" s="63">
        <f>+'2. Incremental_Cost'!AW26</f>
        <v>-47500</v>
      </c>
      <c r="N26" s="63"/>
      <c r="O26" s="63">
        <f t="shared" si="0"/>
        <v>47500</v>
      </c>
      <c r="P26" s="224">
        <f t="shared" si="1"/>
        <v>0</v>
      </c>
      <c r="Q26" s="224">
        <f t="shared" si="2"/>
        <v>0</v>
      </c>
      <c r="R26" s="224">
        <f t="shared" si="3"/>
        <v>0</v>
      </c>
      <c r="S26" s="54" t="str">
        <f>+'2. Incremental_Cost'!BC26</f>
        <v>0</v>
      </c>
      <c r="T26" s="58">
        <f>+'2. Incremental_Cost'!BX26+'2. Incremental_Cost'!CH26</f>
        <v>5000</v>
      </c>
      <c r="U26" s="58">
        <f>+'2. Incremental_Cost'!CG26</f>
        <v>0</v>
      </c>
      <c r="V26" s="58">
        <f>+'2. Incremental_Cost'!CK26</f>
        <v>5000</v>
      </c>
      <c r="W26" s="58">
        <f>+'2. Incremental_Cost'!CL26+'2. Incremental_Cost'!CM26</f>
        <v>0</v>
      </c>
      <c r="X26" s="58">
        <f>+'2. Incremental_Cost'!CN26</f>
        <v>5000</v>
      </c>
      <c r="Y26" s="59">
        <f>+'2. Incremental_Cost'!CO26</f>
        <v>0</v>
      </c>
      <c r="Z26" s="59">
        <f>+'2. Incremental_Cost'!CP26</f>
        <v>0</v>
      </c>
      <c r="AA26" s="63">
        <f>+'2. Incremental_Cost'!CQ26</f>
        <v>-5000</v>
      </c>
      <c r="AB26" s="63"/>
      <c r="AC26" s="63">
        <f>+X26+AB26</f>
        <v>5000</v>
      </c>
      <c r="AD26" s="224">
        <f t="shared" si="4"/>
        <v>0</v>
      </c>
      <c r="AE26" s="224">
        <f t="shared" si="5"/>
        <v>0</v>
      </c>
      <c r="AF26" s="224">
        <f t="shared" si="6"/>
        <v>0</v>
      </c>
      <c r="AG26" s="54" t="str">
        <f>+'2. Incremental_Cost'!CW26</f>
        <v>0</v>
      </c>
      <c r="AH26" s="58">
        <f>+'2. Incremental_Cost'!DR26+'2. Incremental_Cost'!EB26</f>
        <v>0</v>
      </c>
      <c r="AI26" s="58">
        <f>+'2. Incremental_Cost'!EA26</f>
        <v>0</v>
      </c>
      <c r="AJ26" s="58">
        <f>+'2. Incremental_Cost'!EE26</f>
        <v>0</v>
      </c>
      <c r="AK26" s="58">
        <f>+'2. Incremental_Cost'!EF26+'2. Incremental_Cost'!EG26</f>
        <v>0</v>
      </c>
      <c r="AL26" s="58">
        <f>+'2. Incremental_Cost'!EH26</f>
        <v>0</v>
      </c>
      <c r="AM26" s="59">
        <f>+'2. Incremental_Cost'!EI26</f>
        <v>0</v>
      </c>
      <c r="AN26" s="59">
        <f>+'2. Incremental_Cost'!EJ26</f>
        <v>0</v>
      </c>
      <c r="AO26" s="63">
        <f>+'2. Incremental_Cost'!EK26</f>
        <v>0</v>
      </c>
      <c r="AP26" s="63"/>
      <c r="AQ26" s="63">
        <f>+AL26+AP26</f>
        <v>0</v>
      </c>
      <c r="AR26" s="224">
        <f t="shared" si="7"/>
        <v>0</v>
      </c>
      <c r="AS26" s="224">
        <f t="shared" si="8"/>
        <v>0</v>
      </c>
      <c r="AT26" s="224">
        <f t="shared" si="9"/>
        <v>0</v>
      </c>
      <c r="AU26" s="66">
        <f>+'2. Incremental_Cost'!EM26</f>
        <v>0</v>
      </c>
      <c r="AV26" s="66"/>
      <c r="AW26" s="90">
        <f>+'2. Incremental_Cost'!EY26+'2. Incremental_Cost'!FF26</f>
        <v>52500</v>
      </c>
      <c r="AX26" s="90"/>
      <c r="AY26" s="90">
        <f>+'2. Incremental_Cost'!FE26</f>
        <v>0</v>
      </c>
      <c r="AZ26" s="90"/>
      <c r="BA26" s="90">
        <f>+'2. Incremental_Cost'!FH26</f>
        <v>52500</v>
      </c>
      <c r="BB26" s="90">
        <f>+'2. Incremental_Cost'!FI26+'2. Incremental_Cost'!FJ26</f>
        <v>0</v>
      </c>
      <c r="BC26" s="90">
        <f>+'2. Incremental_Cost'!FK26</f>
        <v>52500</v>
      </c>
      <c r="BD26" s="271">
        <f>+'2. Incremental_Cost'!FL26</f>
        <v>0</v>
      </c>
      <c r="BE26" s="271">
        <f>+'2. Incremental_Cost'!FM26</f>
        <v>0</v>
      </c>
      <c r="BF26" s="267">
        <f>+'2. Incremental_Cost'!FN26</f>
        <v>-52500</v>
      </c>
      <c r="BG26" s="267">
        <f>SUM(N26,AB26,AP26)</f>
        <v>0</v>
      </c>
      <c r="BH26" s="267">
        <f t="shared" si="10"/>
        <v>52500</v>
      </c>
      <c r="BI26" s="224">
        <f t="shared" si="11"/>
        <v>0</v>
      </c>
      <c r="BJ26" s="224">
        <f t="shared" si="12"/>
        <v>0</v>
      </c>
      <c r="BK26" s="224">
        <f t="shared" si="13"/>
        <v>0</v>
      </c>
    </row>
    <row r="27" spans="1:63" ht="13.8" customHeight="1" outlineLevel="2" x14ac:dyDescent="0.3">
      <c r="B27" s="295"/>
      <c r="C27" s="297"/>
      <c r="D27" s="200" t="str">
        <f>+'2. Incremental_Cost'!D27</f>
        <v>2.2.2. (name)</v>
      </c>
      <c r="E27" s="54" t="str">
        <f>+'2. Incremental_Cost'!I27</f>
        <v>0</v>
      </c>
      <c r="F27" s="58">
        <f>+'2. Incremental_Cost'!AD27+'2. Incremental_Cost'!AN27</f>
        <v>73925</v>
      </c>
      <c r="G27" s="58">
        <f>+'2. Incremental_Cost'!AM27</f>
        <v>75400</v>
      </c>
      <c r="H27" s="58">
        <f>+'2. Incremental_Cost'!AQ27</f>
        <v>149325</v>
      </c>
      <c r="I27" s="58">
        <f>+'2. Incremental_Cost'!AR27+'2. Incremental_Cost'!AS27</f>
        <v>0</v>
      </c>
      <c r="J27" s="58">
        <f>+'2. Incremental_Cost'!AT27</f>
        <v>149325</v>
      </c>
      <c r="K27" s="59">
        <f>+'2. Incremental_Cost'!AU27</f>
        <v>0</v>
      </c>
      <c r="L27" s="59">
        <f>+'2. Incremental_Cost'!AV27</f>
        <v>0</v>
      </c>
      <c r="M27" s="63">
        <f>+'2. Incremental_Cost'!AW27</f>
        <v>-149325</v>
      </c>
      <c r="N27" s="63"/>
      <c r="O27" s="63">
        <f t="shared" si="0"/>
        <v>149325</v>
      </c>
      <c r="P27" s="224">
        <f t="shared" si="1"/>
        <v>0</v>
      </c>
      <c r="Q27" s="224">
        <f t="shared" si="2"/>
        <v>0</v>
      </c>
      <c r="R27" s="224">
        <f t="shared" si="3"/>
        <v>0</v>
      </c>
      <c r="S27" s="54">
        <f>+'2. Incremental_Cost'!BC27</f>
        <v>16200</v>
      </c>
      <c r="T27" s="58">
        <f>+'2. Incremental_Cost'!BX27+'2. Incremental_Cost'!CH27</f>
        <v>8240</v>
      </c>
      <c r="U27" s="58">
        <f>+'2. Incremental_Cost'!CG27</f>
        <v>0</v>
      </c>
      <c r="V27" s="58">
        <f>+'2. Incremental_Cost'!CK27</f>
        <v>5000</v>
      </c>
      <c r="W27" s="58">
        <f>+'2. Incremental_Cost'!CL27+'2. Incremental_Cost'!CM27</f>
        <v>19440</v>
      </c>
      <c r="X27" s="58">
        <f>+'2. Incremental_Cost'!CN27</f>
        <v>24440</v>
      </c>
      <c r="Y27" s="59">
        <f>+'2. Incremental_Cost'!CO27</f>
        <v>16200</v>
      </c>
      <c r="Z27" s="59">
        <f>+'2. Incremental_Cost'!CP27</f>
        <v>0</v>
      </c>
      <c r="AA27" s="63">
        <f>+'2. Incremental_Cost'!CQ27</f>
        <v>-8240</v>
      </c>
      <c r="AB27" s="63"/>
      <c r="AC27" s="63">
        <f t="shared" ref="AC27:AC29" si="22">+X27+AB27</f>
        <v>24440</v>
      </c>
      <c r="AD27" s="224">
        <f t="shared" si="4"/>
        <v>0</v>
      </c>
      <c r="AE27" s="224">
        <f t="shared" si="5"/>
        <v>0</v>
      </c>
      <c r="AF27" s="224">
        <f t="shared" si="6"/>
        <v>0</v>
      </c>
      <c r="AG27" s="54">
        <f>+'2. Incremental_Cost'!CW27</f>
        <v>32400</v>
      </c>
      <c r="AH27" s="58">
        <f>+'2. Incremental_Cost'!DR27+'2. Incremental_Cost'!EB27</f>
        <v>6480</v>
      </c>
      <c r="AI27" s="58">
        <f>+'2. Incremental_Cost'!EA27</f>
        <v>0</v>
      </c>
      <c r="AJ27" s="58">
        <f>+'2. Incremental_Cost'!EE27</f>
        <v>0</v>
      </c>
      <c r="AK27" s="58">
        <f>+'2. Incremental_Cost'!EF27+'2. Incremental_Cost'!EG27</f>
        <v>38880</v>
      </c>
      <c r="AL27" s="58">
        <f>+'2. Incremental_Cost'!EH27</f>
        <v>38880</v>
      </c>
      <c r="AM27" s="59">
        <f>+'2. Incremental_Cost'!EI27</f>
        <v>32400</v>
      </c>
      <c r="AN27" s="59">
        <f>+'2. Incremental_Cost'!EJ27</f>
        <v>6480</v>
      </c>
      <c r="AO27" s="63">
        <f>+'2. Incremental_Cost'!EK27</f>
        <v>0</v>
      </c>
      <c r="AP27" s="63"/>
      <c r="AQ27" s="63">
        <f t="shared" ref="AQ27:AQ29" si="23">+AL27+AP27</f>
        <v>38880</v>
      </c>
      <c r="AR27" s="224">
        <f t="shared" si="7"/>
        <v>0</v>
      </c>
      <c r="AS27" s="224">
        <f t="shared" si="8"/>
        <v>0</v>
      </c>
      <c r="AT27" s="224">
        <f t="shared" si="9"/>
        <v>0</v>
      </c>
      <c r="AU27" s="66">
        <f>+'2. Incremental_Cost'!EM27</f>
        <v>48600</v>
      </c>
      <c r="AV27" s="66"/>
      <c r="AW27" s="90">
        <f>+'2. Incremental_Cost'!EY27+'2. Incremental_Cost'!FF27</f>
        <v>88645</v>
      </c>
      <c r="AX27" s="90"/>
      <c r="AY27" s="90">
        <f>+'2. Incremental_Cost'!FE27</f>
        <v>75400</v>
      </c>
      <c r="AZ27" s="90"/>
      <c r="BA27" s="90">
        <f>+'2. Incremental_Cost'!FH27</f>
        <v>154325</v>
      </c>
      <c r="BB27" s="90">
        <f>+'2. Incremental_Cost'!FI27+'2. Incremental_Cost'!FJ27</f>
        <v>58320</v>
      </c>
      <c r="BC27" s="90">
        <f>+'2. Incremental_Cost'!FK27</f>
        <v>212645</v>
      </c>
      <c r="BD27" s="271">
        <f>+'2. Incremental_Cost'!FL27</f>
        <v>48600</v>
      </c>
      <c r="BE27" s="271">
        <f>+'2. Incremental_Cost'!FM27</f>
        <v>6480</v>
      </c>
      <c r="BF27" s="267">
        <f>+'2. Incremental_Cost'!FN27</f>
        <v>-157565</v>
      </c>
      <c r="BG27" s="267">
        <f>SUM(N27,AB27,AP27)</f>
        <v>0</v>
      </c>
      <c r="BH27" s="267">
        <f t="shared" si="10"/>
        <v>212645</v>
      </c>
      <c r="BI27" s="224">
        <f t="shared" si="11"/>
        <v>0</v>
      </c>
      <c r="BJ27" s="224">
        <f t="shared" si="12"/>
        <v>0</v>
      </c>
      <c r="BK27" s="224">
        <f t="shared" si="13"/>
        <v>0</v>
      </c>
    </row>
    <row r="28" spans="1:63" ht="13.8" customHeight="1" outlineLevel="2" x14ac:dyDescent="0.3">
      <c r="B28" s="295"/>
      <c r="C28" s="297"/>
      <c r="D28" s="200" t="str">
        <f>+'2. Incremental_Cost'!D28</f>
        <v>2.2.3. (name)</v>
      </c>
      <c r="E28" s="54" t="str">
        <f>+'2. Incremental_Cost'!I28</f>
        <v>0</v>
      </c>
      <c r="F28" s="58">
        <f>+'2. Incremental_Cost'!AD28+'2. Incremental_Cost'!AN28</f>
        <v>15000</v>
      </c>
      <c r="G28" s="58">
        <f>+'2. Incremental_Cost'!AM28</f>
        <v>0</v>
      </c>
      <c r="H28" s="58">
        <f>+'2. Incremental_Cost'!AQ28</f>
        <v>15000</v>
      </c>
      <c r="I28" s="58">
        <f>+'2. Incremental_Cost'!AR28+'2. Incremental_Cost'!AS28</f>
        <v>0</v>
      </c>
      <c r="J28" s="58">
        <f>+'2. Incremental_Cost'!AT28</f>
        <v>15000</v>
      </c>
      <c r="K28" s="59">
        <f>+'2. Incremental_Cost'!AU28</f>
        <v>0</v>
      </c>
      <c r="L28" s="59">
        <f>+'2. Incremental_Cost'!AV28</f>
        <v>0</v>
      </c>
      <c r="M28" s="63">
        <f>+'2. Incremental_Cost'!AW28</f>
        <v>-15000</v>
      </c>
      <c r="N28" s="63"/>
      <c r="O28" s="63">
        <f t="shared" si="0"/>
        <v>15000</v>
      </c>
      <c r="P28" s="224">
        <f t="shared" si="1"/>
        <v>0</v>
      </c>
      <c r="Q28" s="224">
        <f t="shared" si="2"/>
        <v>0</v>
      </c>
      <c r="R28" s="224">
        <f t="shared" si="3"/>
        <v>0</v>
      </c>
      <c r="S28" s="54" t="str">
        <f>+'2. Incremental_Cost'!BC28</f>
        <v>0</v>
      </c>
      <c r="T28" s="58">
        <f>+'2. Incremental_Cost'!BX28+'2. Incremental_Cost'!CH28</f>
        <v>5000</v>
      </c>
      <c r="U28" s="58">
        <f>+'2. Incremental_Cost'!CG28</f>
        <v>0</v>
      </c>
      <c r="V28" s="58">
        <f>+'2. Incremental_Cost'!CK28</f>
        <v>5000</v>
      </c>
      <c r="W28" s="58">
        <f>+'2. Incremental_Cost'!CL28+'2. Incremental_Cost'!CM28</f>
        <v>0</v>
      </c>
      <c r="X28" s="58">
        <f>+'2. Incremental_Cost'!CN28</f>
        <v>5000</v>
      </c>
      <c r="Y28" s="59">
        <f>+'2. Incremental_Cost'!CO28</f>
        <v>0</v>
      </c>
      <c r="Z28" s="59">
        <f>+'2. Incremental_Cost'!CP28</f>
        <v>0</v>
      </c>
      <c r="AA28" s="63">
        <f>+'2. Incremental_Cost'!CQ28</f>
        <v>-5000</v>
      </c>
      <c r="AB28" s="63"/>
      <c r="AC28" s="63">
        <f t="shared" si="22"/>
        <v>5000</v>
      </c>
      <c r="AD28" s="224">
        <f t="shared" si="4"/>
        <v>0</v>
      </c>
      <c r="AE28" s="224">
        <f t="shared" si="5"/>
        <v>0</v>
      </c>
      <c r="AF28" s="224">
        <f t="shared" si="6"/>
        <v>0</v>
      </c>
      <c r="AG28" s="54" t="str">
        <f>+'2. Incremental_Cost'!CW28</f>
        <v>0</v>
      </c>
      <c r="AH28" s="58">
        <f>+'2. Incremental_Cost'!DR28+'2. Incremental_Cost'!EB28</f>
        <v>35000</v>
      </c>
      <c r="AI28" s="58">
        <f>+'2. Incremental_Cost'!EA28</f>
        <v>0</v>
      </c>
      <c r="AJ28" s="58">
        <f>+'2. Incremental_Cost'!EE28</f>
        <v>35000</v>
      </c>
      <c r="AK28" s="58">
        <f>+'2. Incremental_Cost'!EF28+'2. Incremental_Cost'!EG28</f>
        <v>0</v>
      </c>
      <c r="AL28" s="58">
        <f>+'2. Incremental_Cost'!EH28</f>
        <v>35000</v>
      </c>
      <c r="AM28" s="59">
        <f>+'2. Incremental_Cost'!EI28</f>
        <v>0</v>
      </c>
      <c r="AN28" s="59">
        <f>+'2. Incremental_Cost'!EJ28</f>
        <v>0</v>
      </c>
      <c r="AO28" s="63">
        <f>+'2. Incremental_Cost'!EK28</f>
        <v>-35000</v>
      </c>
      <c r="AP28" s="63"/>
      <c r="AQ28" s="63">
        <f t="shared" si="23"/>
        <v>35000</v>
      </c>
      <c r="AR28" s="224">
        <f t="shared" si="7"/>
        <v>0</v>
      </c>
      <c r="AS28" s="224">
        <f t="shared" si="8"/>
        <v>0</v>
      </c>
      <c r="AT28" s="224">
        <f t="shared" si="9"/>
        <v>0</v>
      </c>
      <c r="AU28" s="66">
        <f>+'2. Incremental_Cost'!EM28</f>
        <v>0</v>
      </c>
      <c r="AV28" s="66"/>
      <c r="AW28" s="90">
        <f>+'2. Incremental_Cost'!EY28+'2. Incremental_Cost'!FF28</f>
        <v>55000</v>
      </c>
      <c r="AX28" s="90"/>
      <c r="AY28" s="90">
        <f>+'2. Incremental_Cost'!FE28</f>
        <v>0</v>
      </c>
      <c r="AZ28" s="90"/>
      <c r="BA28" s="90">
        <f>+'2. Incremental_Cost'!FH28</f>
        <v>55000</v>
      </c>
      <c r="BB28" s="90">
        <f>+'2. Incremental_Cost'!FI28+'2. Incremental_Cost'!FJ28</f>
        <v>0</v>
      </c>
      <c r="BC28" s="90">
        <f>+'2. Incremental_Cost'!FK28</f>
        <v>55000</v>
      </c>
      <c r="BD28" s="271">
        <f>+'2. Incremental_Cost'!FL28</f>
        <v>0</v>
      </c>
      <c r="BE28" s="271">
        <f>+'2. Incremental_Cost'!FM28</f>
        <v>0</v>
      </c>
      <c r="BF28" s="267">
        <f>+'2. Incremental_Cost'!FN28</f>
        <v>-55000</v>
      </c>
      <c r="BG28" s="267">
        <f>SUM(N28,AB28,AP28)</f>
        <v>0</v>
      </c>
      <c r="BH28" s="267">
        <f t="shared" si="10"/>
        <v>55000</v>
      </c>
      <c r="BI28" s="224">
        <f t="shared" si="11"/>
        <v>0</v>
      </c>
      <c r="BJ28" s="224">
        <f t="shared" si="12"/>
        <v>0</v>
      </c>
      <c r="BK28" s="224">
        <f t="shared" si="13"/>
        <v>0</v>
      </c>
    </row>
    <row r="29" spans="1:63" ht="13.8" customHeight="1" outlineLevel="2" x14ac:dyDescent="0.3">
      <c r="B29" s="295"/>
      <c r="C29" s="297"/>
      <c r="D29" s="200" t="str">
        <f>+'2. Incremental_Cost'!D29</f>
        <v>Add as needed</v>
      </c>
      <c r="E29" s="54" t="str">
        <f>+'2. Incremental_Cost'!I29</f>
        <v>0</v>
      </c>
      <c r="F29" s="58">
        <f>+'2. Incremental_Cost'!AD29+'2. Incremental_Cost'!AN29</f>
        <v>0</v>
      </c>
      <c r="G29" s="58">
        <f>+'2. Incremental_Cost'!AM29</f>
        <v>0</v>
      </c>
      <c r="H29" s="58">
        <f>+'2. Incremental_Cost'!AQ29</f>
        <v>0</v>
      </c>
      <c r="I29" s="58">
        <f>+'2. Incremental_Cost'!AR29+'2. Incremental_Cost'!AS29</f>
        <v>0</v>
      </c>
      <c r="J29" s="58">
        <f>+'2. Incremental_Cost'!AT29</f>
        <v>0</v>
      </c>
      <c r="K29" s="59">
        <f>+'2. Incremental_Cost'!AU29</f>
        <v>0</v>
      </c>
      <c r="L29" s="59">
        <f>+'2. Incremental_Cost'!AV29</f>
        <v>0</v>
      </c>
      <c r="M29" s="63">
        <f>+'2. Incremental_Cost'!AW29</f>
        <v>0</v>
      </c>
      <c r="N29" s="63">
        <v>35000</v>
      </c>
      <c r="O29" s="63">
        <f t="shared" si="0"/>
        <v>35000</v>
      </c>
      <c r="P29" s="224">
        <f t="shared" si="1"/>
        <v>0</v>
      </c>
      <c r="Q29" s="224">
        <f t="shared" si="2"/>
        <v>0</v>
      </c>
      <c r="R29" s="224">
        <f t="shared" si="3"/>
        <v>0</v>
      </c>
      <c r="S29" s="54" t="str">
        <f>+'2. Incremental_Cost'!BC29</f>
        <v>0</v>
      </c>
      <c r="T29" s="58">
        <f>+'2. Incremental_Cost'!BX29+'2. Incremental_Cost'!CH29</f>
        <v>0</v>
      </c>
      <c r="U29" s="58">
        <f>+'2. Incremental_Cost'!CG29</f>
        <v>0</v>
      </c>
      <c r="V29" s="58">
        <f>+'2. Incremental_Cost'!CK29</f>
        <v>0</v>
      </c>
      <c r="W29" s="58">
        <f>+'2. Incremental_Cost'!CL29+'2. Incremental_Cost'!CM29</f>
        <v>0</v>
      </c>
      <c r="X29" s="58">
        <f>+'2. Incremental_Cost'!CN29</f>
        <v>0</v>
      </c>
      <c r="Y29" s="59">
        <f>+'2. Incremental_Cost'!CO29</f>
        <v>0</v>
      </c>
      <c r="Z29" s="59">
        <f>+'2. Incremental_Cost'!CP29</f>
        <v>0</v>
      </c>
      <c r="AA29" s="63">
        <f>+'2. Incremental_Cost'!CQ29</f>
        <v>0</v>
      </c>
      <c r="AB29" s="63">
        <v>10000</v>
      </c>
      <c r="AC29" s="63">
        <f t="shared" si="22"/>
        <v>10000</v>
      </c>
      <c r="AD29" s="224">
        <f t="shared" si="4"/>
        <v>0</v>
      </c>
      <c r="AE29" s="224">
        <f t="shared" si="5"/>
        <v>0</v>
      </c>
      <c r="AF29" s="224">
        <f t="shared" si="6"/>
        <v>0</v>
      </c>
      <c r="AG29" s="54" t="str">
        <f>+'2. Incremental_Cost'!CW29</f>
        <v>0</v>
      </c>
      <c r="AH29" s="58">
        <f>+'2. Incremental_Cost'!DR29+'2. Incremental_Cost'!EB29</f>
        <v>0</v>
      </c>
      <c r="AI29" s="58">
        <f>+'2. Incremental_Cost'!EA29</f>
        <v>0</v>
      </c>
      <c r="AJ29" s="58">
        <f>+'2. Incremental_Cost'!EE29</f>
        <v>0</v>
      </c>
      <c r="AK29" s="58">
        <f>+'2. Incremental_Cost'!EF29+'2. Incremental_Cost'!EG29</f>
        <v>0</v>
      </c>
      <c r="AL29" s="58">
        <f>+'2. Incremental_Cost'!EH29</f>
        <v>0</v>
      </c>
      <c r="AM29" s="59">
        <f>+'2. Incremental_Cost'!EI29</f>
        <v>0</v>
      </c>
      <c r="AN29" s="59">
        <f>+'2. Incremental_Cost'!EJ29</f>
        <v>0</v>
      </c>
      <c r="AO29" s="63">
        <f>+'2. Incremental_Cost'!EK29</f>
        <v>0</v>
      </c>
      <c r="AP29" s="63"/>
      <c r="AQ29" s="63">
        <f t="shared" si="23"/>
        <v>0</v>
      </c>
      <c r="AR29" s="224">
        <f t="shared" si="7"/>
        <v>0</v>
      </c>
      <c r="AS29" s="224">
        <f t="shared" si="8"/>
        <v>0</v>
      </c>
      <c r="AT29" s="224">
        <f t="shared" si="9"/>
        <v>0</v>
      </c>
      <c r="AU29" s="66">
        <f>+'2. Incremental_Cost'!EM29</f>
        <v>0</v>
      </c>
      <c r="AV29" s="66"/>
      <c r="AW29" s="90">
        <f>+'2. Incremental_Cost'!EY29+'2. Incremental_Cost'!FF29</f>
        <v>0</v>
      </c>
      <c r="AX29" s="90"/>
      <c r="AY29" s="90">
        <f>+'2. Incremental_Cost'!FE29</f>
        <v>0</v>
      </c>
      <c r="AZ29" s="90"/>
      <c r="BA29" s="90">
        <f>+'2. Incremental_Cost'!FH29</f>
        <v>0</v>
      </c>
      <c r="BB29" s="90">
        <f>+'2. Incremental_Cost'!FI29+'2. Incremental_Cost'!FJ29</f>
        <v>0</v>
      </c>
      <c r="BC29" s="90">
        <f>+'2. Incremental_Cost'!FK29</f>
        <v>0</v>
      </c>
      <c r="BD29" s="271">
        <f>+'2. Incremental_Cost'!FL29</f>
        <v>0</v>
      </c>
      <c r="BE29" s="271">
        <f>+'2. Incremental_Cost'!FM29</f>
        <v>0</v>
      </c>
      <c r="BF29" s="267">
        <f>+'2. Incremental_Cost'!FN29</f>
        <v>0</v>
      </c>
      <c r="BG29" s="267">
        <f>SUM(N29,AB29,AP29)</f>
        <v>45000</v>
      </c>
      <c r="BH29" s="267">
        <f t="shared" si="10"/>
        <v>45000</v>
      </c>
      <c r="BI29" s="224">
        <f t="shared" si="11"/>
        <v>0</v>
      </c>
      <c r="BJ29" s="224">
        <f t="shared" si="12"/>
        <v>0</v>
      </c>
      <c r="BK29" s="224">
        <f t="shared" si="13"/>
        <v>0</v>
      </c>
    </row>
    <row r="30" spans="1:63" outlineLevel="1" x14ac:dyDescent="0.3">
      <c r="B30" s="295"/>
      <c r="C30" s="297"/>
      <c r="D30" s="71" t="str">
        <f>+'2. Incremental_Cost'!D30</f>
        <v>Subtotal 2.2.</v>
      </c>
      <c r="E30" s="53">
        <f>+'2. Incremental_Cost'!I30</f>
        <v>0</v>
      </c>
      <c r="F30" s="55">
        <f>+'2. Incremental_Cost'!AD30+'2. Incremental_Cost'!AN30</f>
        <v>136425</v>
      </c>
      <c r="G30" s="55">
        <f>+'2. Incremental_Cost'!AM30</f>
        <v>75400</v>
      </c>
      <c r="H30" s="55">
        <f>+'2. Incremental_Cost'!AQ30</f>
        <v>211825</v>
      </c>
      <c r="I30" s="55">
        <f>+'2. Incremental_Cost'!AR30+'2. Incremental_Cost'!AS30</f>
        <v>0</v>
      </c>
      <c r="J30" s="55">
        <f>+'2. Incremental_Cost'!AT30</f>
        <v>211825</v>
      </c>
      <c r="K30" s="201">
        <f>+'2. Incremental_Cost'!AU30</f>
        <v>0</v>
      </c>
      <c r="L30" s="201">
        <f>+'2. Incremental_Cost'!AV30</f>
        <v>0</v>
      </c>
      <c r="M30" s="60">
        <f>+'2. Incremental_Cost'!AW30</f>
        <v>-211825</v>
      </c>
      <c r="N30" s="60">
        <f>SUM(N26:N29)</f>
        <v>35000</v>
      </c>
      <c r="O30" s="60">
        <f t="shared" si="0"/>
        <v>246825</v>
      </c>
      <c r="P30" s="224">
        <f t="shared" si="1"/>
        <v>0</v>
      </c>
      <c r="Q30" s="224">
        <f t="shared" si="2"/>
        <v>0</v>
      </c>
      <c r="R30" s="224">
        <f t="shared" si="3"/>
        <v>0</v>
      </c>
      <c r="S30" s="61">
        <f>+'2. Incremental_Cost'!BC30</f>
        <v>16200</v>
      </c>
      <c r="T30" s="62">
        <f>+'2. Incremental_Cost'!BX30+'2. Incremental_Cost'!CH30</f>
        <v>18240</v>
      </c>
      <c r="U30" s="62">
        <f>+'2. Incremental_Cost'!CG30</f>
        <v>0</v>
      </c>
      <c r="V30" s="62">
        <f>+'2. Incremental_Cost'!CK30</f>
        <v>15000</v>
      </c>
      <c r="W30" s="62">
        <f>+'2. Incremental_Cost'!CL30+'2. Incremental_Cost'!CM30</f>
        <v>19440</v>
      </c>
      <c r="X30" s="62">
        <f>+'2. Incremental_Cost'!CN30</f>
        <v>34440</v>
      </c>
      <c r="Y30" s="213">
        <f>+'2. Incremental_Cost'!CO30</f>
        <v>16200</v>
      </c>
      <c r="Z30" s="213">
        <f>+'2. Incremental_Cost'!CP30</f>
        <v>0</v>
      </c>
      <c r="AA30" s="214">
        <f>+'2. Incremental_Cost'!CQ30</f>
        <v>-18240</v>
      </c>
      <c r="AB30" s="214">
        <f>SUM(AB26:AB29)</f>
        <v>10000</v>
      </c>
      <c r="AC30" s="214">
        <f>+X30+AB30</f>
        <v>44440</v>
      </c>
      <c r="AD30" s="224">
        <f t="shared" si="4"/>
        <v>0</v>
      </c>
      <c r="AE30" s="224">
        <f t="shared" si="5"/>
        <v>0</v>
      </c>
      <c r="AF30" s="224">
        <f t="shared" si="6"/>
        <v>0</v>
      </c>
      <c r="AG30" s="64">
        <f>+'2. Incremental_Cost'!CW30</f>
        <v>32400</v>
      </c>
      <c r="AH30" s="65">
        <f>+'2. Incremental_Cost'!DR30+'2. Incremental_Cost'!EB30</f>
        <v>41480</v>
      </c>
      <c r="AI30" s="65">
        <f>+'2. Incremental_Cost'!EA30</f>
        <v>0</v>
      </c>
      <c r="AJ30" s="65">
        <f>+'2. Incremental_Cost'!EE30</f>
        <v>35000</v>
      </c>
      <c r="AK30" s="65">
        <f>+'2. Incremental_Cost'!EF30+'2. Incremental_Cost'!EG30</f>
        <v>38880</v>
      </c>
      <c r="AL30" s="65">
        <f>+'2. Incremental_Cost'!EH30</f>
        <v>73880</v>
      </c>
      <c r="AM30" s="220">
        <f>+'2. Incremental_Cost'!EI30</f>
        <v>32400</v>
      </c>
      <c r="AN30" s="220">
        <f>+'2. Incremental_Cost'!EJ30</f>
        <v>6480</v>
      </c>
      <c r="AO30" s="221">
        <f>+'2. Incremental_Cost'!EK30</f>
        <v>-35000</v>
      </c>
      <c r="AP30" s="221">
        <f>SUM(AP26:AP29)</f>
        <v>0</v>
      </c>
      <c r="AQ30" s="221">
        <f>+AL30+AP30</f>
        <v>73880</v>
      </c>
      <c r="AR30" s="224">
        <f t="shared" si="7"/>
        <v>0</v>
      </c>
      <c r="AS30" s="224">
        <f t="shared" si="8"/>
        <v>0</v>
      </c>
      <c r="AT30" s="224">
        <f t="shared" si="9"/>
        <v>0</v>
      </c>
      <c r="AU30" s="66">
        <f>+'2. Incremental_Cost'!EM30</f>
        <v>48600</v>
      </c>
      <c r="AV30" s="66"/>
      <c r="AW30" s="90">
        <f>+'2. Incremental_Cost'!EY30+'2. Incremental_Cost'!FF30</f>
        <v>196145</v>
      </c>
      <c r="AX30" s="90"/>
      <c r="AY30" s="90">
        <f>+'2. Incremental_Cost'!FE30</f>
        <v>75400</v>
      </c>
      <c r="AZ30" s="90"/>
      <c r="BA30" s="90">
        <f>+'2. Incremental_Cost'!FH30</f>
        <v>261825</v>
      </c>
      <c r="BB30" s="90">
        <f>+'2. Incremental_Cost'!FI30+'2. Incremental_Cost'!FJ30</f>
        <v>58320</v>
      </c>
      <c r="BC30" s="90">
        <f>+'2. Incremental_Cost'!FK30</f>
        <v>320145</v>
      </c>
      <c r="BD30" s="271">
        <f>+'2. Incremental_Cost'!FL30</f>
        <v>48600</v>
      </c>
      <c r="BE30" s="271">
        <f>+'2. Incremental_Cost'!FM30</f>
        <v>6480</v>
      </c>
      <c r="BF30" s="267">
        <f>+'2. Incremental_Cost'!FN30</f>
        <v>-265065</v>
      </c>
      <c r="BG30" s="267">
        <f>SUM(BG26:BG29)</f>
        <v>45000</v>
      </c>
      <c r="BH30" s="267">
        <f t="shared" si="10"/>
        <v>365145</v>
      </c>
      <c r="BI30" s="224">
        <f t="shared" si="11"/>
        <v>0</v>
      </c>
      <c r="BJ30" s="224">
        <f t="shared" si="12"/>
        <v>0</v>
      </c>
      <c r="BK30" s="224">
        <f t="shared" si="13"/>
        <v>0</v>
      </c>
    </row>
    <row r="31" spans="1:63" ht="13.8" customHeight="1" outlineLevel="2" x14ac:dyDescent="0.3">
      <c r="B31" s="295"/>
      <c r="C31" s="297" t="str">
        <f>+'2. Incremental_Cost'!C31</f>
        <v>2.3. (name)</v>
      </c>
      <c r="D31" s="200" t="str">
        <f>+'2. Incremental_Cost'!D31</f>
        <v>2.3.1. (name)</v>
      </c>
      <c r="E31" s="54">
        <f>+'2. Incremental_Cost'!I31</f>
        <v>5400</v>
      </c>
      <c r="F31" s="58">
        <f>+'2. Incremental_Cost'!AD31+'2. Incremental_Cost'!AN31</f>
        <v>1080</v>
      </c>
      <c r="G31" s="58">
        <f>+'2. Incremental_Cost'!AM31</f>
        <v>0</v>
      </c>
      <c r="H31" s="58">
        <f>+'2. Incremental_Cost'!AQ31</f>
        <v>5400</v>
      </c>
      <c r="I31" s="58">
        <f>+'2. Incremental_Cost'!AR31+'2. Incremental_Cost'!AS31</f>
        <v>1080</v>
      </c>
      <c r="J31" s="58">
        <f>+'2. Incremental_Cost'!AT31</f>
        <v>6480</v>
      </c>
      <c r="K31" s="59">
        <f>+'2. Incremental_Cost'!AU31</f>
        <v>5400</v>
      </c>
      <c r="L31" s="59">
        <f>+'2. Incremental_Cost'!AV31</f>
        <v>1080</v>
      </c>
      <c r="M31" s="63">
        <f>+'2. Incremental_Cost'!AW31</f>
        <v>0</v>
      </c>
      <c r="N31" s="63"/>
      <c r="O31" s="63">
        <f t="shared" si="0"/>
        <v>6480</v>
      </c>
      <c r="P31" s="224">
        <f t="shared" si="1"/>
        <v>0</v>
      </c>
      <c r="Q31" s="224">
        <f t="shared" si="2"/>
        <v>0</v>
      </c>
      <c r="R31" s="224">
        <f t="shared" si="3"/>
        <v>0</v>
      </c>
      <c r="S31" s="54" t="str">
        <f>+'2. Incremental_Cost'!BC31</f>
        <v>0</v>
      </c>
      <c r="T31" s="58">
        <f>+'2. Incremental_Cost'!BX31+'2. Incremental_Cost'!CH31</f>
        <v>5000</v>
      </c>
      <c r="U31" s="58">
        <f>+'2. Incremental_Cost'!CG31</f>
        <v>0</v>
      </c>
      <c r="V31" s="58">
        <f>+'2. Incremental_Cost'!CK31</f>
        <v>5000</v>
      </c>
      <c r="W31" s="58">
        <f>+'2. Incremental_Cost'!CL31+'2. Incremental_Cost'!CM31</f>
        <v>0</v>
      </c>
      <c r="X31" s="58">
        <f>+'2. Incremental_Cost'!CN31</f>
        <v>5000</v>
      </c>
      <c r="Y31" s="59">
        <f>+'2. Incremental_Cost'!CO31</f>
        <v>0</v>
      </c>
      <c r="Z31" s="59">
        <f>+'2. Incremental_Cost'!CP31</f>
        <v>0</v>
      </c>
      <c r="AA31" s="63">
        <f>+'2. Incremental_Cost'!CQ31</f>
        <v>-5000</v>
      </c>
      <c r="AB31" s="63"/>
      <c r="AC31" s="63">
        <f>+X31+AB31</f>
        <v>5000</v>
      </c>
      <c r="AD31" s="224">
        <f t="shared" si="4"/>
        <v>0</v>
      </c>
      <c r="AE31" s="224">
        <f t="shared" si="5"/>
        <v>0</v>
      </c>
      <c r="AF31" s="224">
        <f t="shared" si="6"/>
        <v>0</v>
      </c>
      <c r="AG31" s="54" t="str">
        <f>+'2. Incremental_Cost'!CW31</f>
        <v>0</v>
      </c>
      <c r="AH31" s="58">
        <f>+'2. Incremental_Cost'!DR31+'2. Incremental_Cost'!EB31</f>
        <v>5000</v>
      </c>
      <c r="AI31" s="58">
        <f>+'2. Incremental_Cost'!EA31</f>
        <v>0</v>
      </c>
      <c r="AJ31" s="58">
        <f>+'2. Incremental_Cost'!EE31</f>
        <v>5000</v>
      </c>
      <c r="AK31" s="58">
        <f>+'2. Incremental_Cost'!EF31+'2. Incremental_Cost'!EG31</f>
        <v>0</v>
      </c>
      <c r="AL31" s="58">
        <f>+'2. Incremental_Cost'!EH31</f>
        <v>5000</v>
      </c>
      <c r="AM31" s="59">
        <f>+'2. Incremental_Cost'!EI31</f>
        <v>0</v>
      </c>
      <c r="AN31" s="59">
        <f>+'2. Incremental_Cost'!EJ31</f>
        <v>0</v>
      </c>
      <c r="AO31" s="63">
        <f>+'2. Incremental_Cost'!EK31</f>
        <v>-5000</v>
      </c>
      <c r="AP31" s="63">
        <v>20000</v>
      </c>
      <c r="AQ31" s="63">
        <f>+AL31+AP31</f>
        <v>25000</v>
      </c>
      <c r="AR31" s="224">
        <f t="shared" si="7"/>
        <v>0</v>
      </c>
      <c r="AS31" s="224">
        <f t="shared" si="8"/>
        <v>0</v>
      </c>
      <c r="AT31" s="224">
        <f t="shared" si="9"/>
        <v>0</v>
      </c>
      <c r="AU31" s="66">
        <f>+'2. Incremental_Cost'!EM31</f>
        <v>5400</v>
      </c>
      <c r="AV31" s="66"/>
      <c r="AW31" s="90">
        <f>+'2. Incremental_Cost'!EY31+'2. Incremental_Cost'!FF31</f>
        <v>11080</v>
      </c>
      <c r="AX31" s="90"/>
      <c r="AY31" s="90">
        <f>+'2. Incremental_Cost'!FE31</f>
        <v>0</v>
      </c>
      <c r="AZ31" s="90"/>
      <c r="BA31" s="90">
        <f>+'2. Incremental_Cost'!FH31</f>
        <v>15400</v>
      </c>
      <c r="BB31" s="90">
        <f>+'2. Incremental_Cost'!FI31+'2. Incremental_Cost'!FJ31</f>
        <v>1080</v>
      </c>
      <c r="BC31" s="90">
        <f>+'2. Incremental_Cost'!FK31</f>
        <v>16480</v>
      </c>
      <c r="BD31" s="271">
        <f>+'2. Incremental_Cost'!FL31</f>
        <v>5400</v>
      </c>
      <c r="BE31" s="271">
        <f>+'2. Incremental_Cost'!FM31</f>
        <v>1080</v>
      </c>
      <c r="BF31" s="267">
        <f>+'2. Incremental_Cost'!FN31</f>
        <v>-10000</v>
      </c>
      <c r="BG31" s="267">
        <f>SUM(N31,AB31,AP31)</f>
        <v>20000</v>
      </c>
      <c r="BH31" s="267">
        <f t="shared" si="10"/>
        <v>36480</v>
      </c>
      <c r="BI31" s="224">
        <f t="shared" si="11"/>
        <v>0</v>
      </c>
      <c r="BJ31" s="224">
        <f t="shared" si="12"/>
        <v>0</v>
      </c>
      <c r="BK31" s="224">
        <f t="shared" si="13"/>
        <v>0</v>
      </c>
    </row>
    <row r="32" spans="1:63" ht="13.8" customHeight="1" outlineLevel="2" x14ac:dyDescent="0.3">
      <c r="B32" s="295"/>
      <c r="C32" s="297"/>
      <c r="D32" s="200" t="str">
        <f>+'2. Incremental_Cost'!D32</f>
        <v>2.3.2. (name)</v>
      </c>
      <c r="E32" s="54" t="str">
        <f>+'2. Incremental_Cost'!I32</f>
        <v>0</v>
      </c>
      <c r="F32" s="58">
        <f>+'2. Incremental_Cost'!AD32+'2. Incremental_Cost'!AN32</f>
        <v>0</v>
      </c>
      <c r="G32" s="58">
        <f>+'2. Incremental_Cost'!AM32</f>
        <v>0</v>
      </c>
      <c r="H32" s="58">
        <f>+'2. Incremental_Cost'!AQ32</f>
        <v>0</v>
      </c>
      <c r="I32" s="58">
        <f>+'2. Incremental_Cost'!AR32+'2. Incremental_Cost'!AS32</f>
        <v>0</v>
      </c>
      <c r="J32" s="58">
        <f>+'2. Incremental_Cost'!AT32</f>
        <v>0</v>
      </c>
      <c r="K32" s="59">
        <f>+'2. Incremental_Cost'!AU32</f>
        <v>0</v>
      </c>
      <c r="L32" s="59">
        <f>+'2. Incremental_Cost'!AV32</f>
        <v>0</v>
      </c>
      <c r="M32" s="63">
        <f>+'2. Incremental_Cost'!AW32</f>
        <v>0</v>
      </c>
      <c r="N32" s="63">
        <v>40000</v>
      </c>
      <c r="O32" s="63">
        <f t="shared" si="0"/>
        <v>40000</v>
      </c>
      <c r="P32" s="224">
        <f t="shared" si="1"/>
        <v>0</v>
      </c>
      <c r="Q32" s="224">
        <f t="shared" si="2"/>
        <v>0</v>
      </c>
      <c r="R32" s="224">
        <f t="shared" si="3"/>
        <v>0</v>
      </c>
      <c r="S32" s="54" t="str">
        <f>+'2. Incremental_Cost'!BC32</f>
        <v>0</v>
      </c>
      <c r="T32" s="58">
        <f>+'2. Incremental_Cost'!BX32+'2. Incremental_Cost'!CH32</f>
        <v>5000</v>
      </c>
      <c r="U32" s="58">
        <f>+'2. Incremental_Cost'!CG32</f>
        <v>0</v>
      </c>
      <c r="V32" s="58">
        <f>+'2. Incremental_Cost'!CK32</f>
        <v>5000</v>
      </c>
      <c r="W32" s="58">
        <f>+'2. Incremental_Cost'!CL32+'2. Incremental_Cost'!CM32</f>
        <v>0</v>
      </c>
      <c r="X32" s="58">
        <f>+'2. Incremental_Cost'!CN32</f>
        <v>5000</v>
      </c>
      <c r="Y32" s="59">
        <f>+'2. Incremental_Cost'!CO32</f>
        <v>0</v>
      </c>
      <c r="Z32" s="59">
        <f>+'2. Incremental_Cost'!CP32</f>
        <v>0</v>
      </c>
      <c r="AA32" s="63">
        <f>+'2. Incremental_Cost'!CQ32</f>
        <v>-5000</v>
      </c>
      <c r="AB32" s="63"/>
      <c r="AC32" s="63">
        <f t="shared" ref="AC32:AC34" si="24">+X32+AB32</f>
        <v>5000</v>
      </c>
      <c r="AD32" s="224">
        <f t="shared" si="4"/>
        <v>0</v>
      </c>
      <c r="AE32" s="224">
        <f t="shared" si="5"/>
        <v>0</v>
      </c>
      <c r="AF32" s="224">
        <f t="shared" si="6"/>
        <v>0</v>
      </c>
      <c r="AG32" s="54" t="str">
        <f>+'2. Incremental_Cost'!CW32</f>
        <v>0</v>
      </c>
      <c r="AH32" s="58">
        <f>+'2. Incremental_Cost'!DR32+'2. Incremental_Cost'!EB32</f>
        <v>0</v>
      </c>
      <c r="AI32" s="58">
        <f>+'2. Incremental_Cost'!EA32</f>
        <v>0</v>
      </c>
      <c r="AJ32" s="58">
        <f>+'2. Incremental_Cost'!EE32</f>
        <v>0</v>
      </c>
      <c r="AK32" s="58">
        <f>+'2. Incremental_Cost'!EF32+'2. Incremental_Cost'!EG32</f>
        <v>0</v>
      </c>
      <c r="AL32" s="58">
        <f>+'2. Incremental_Cost'!EH32</f>
        <v>0</v>
      </c>
      <c r="AM32" s="59">
        <f>+'2. Incremental_Cost'!EI32</f>
        <v>0</v>
      </c>
      <c r="AN32" s="59">
        <f>+'2. Incremental_Cost'!EJ32</f>
        <v>0</v>
      </c>
      <c r="AO32" s="63">
        <f>+'2. Incremental_Cost'!EK32</f>
        <v>0</v>
      </c>
      <c r="AP32" s="63"/>
      <c r="AQ32" s="63">
        <f t="shared" ref="AQ32:AQ34" si="25">+AL32+AP32</f>
        <v>0</v>
      </c>
      <c r="AR32" s="224">
        <f t="shared" si="7"/>
        <v>0</v>
      </c>
      <c r="AS32" s="224">
        <f t="shared" si="8"/>
        <v>0</v>
      </c>
      <c r="AT32" s="224">
        <f t="shared" si="9"/>
        <v>0</v>
      </c>
      <c r="AU32" s="66">
        <f>+'2. Incremental_Cost'!EM32</f>
        <v>0</v>
      </c>
      <c r="AV32" s="66"/>
      <c r="AW32" s="90">
        <f>+'2. Incremental_Cost'!EY32+'2. Incremental_Cost'!FF32</f>
        <v>5000</v>
      </c>
      <c r="AX32" s="90"/>
      <c r="AY32" s="90">
        <f>+'2. Incremental_Cost'!FE32</f>
        <v>0</v>
      </c>
      <c r="AZ32" s="90"/>
      <c r="BA32" s="90">
        <f>+'2. Incremental_Cost'!FH32</f>
        <v>5000</v>
      </c>
      <c r="BB32" s="90">
        <f>+'2. Incremental_Cost'!FI32+'2. Incremental_Cost'!FJ32</f>
        <v>0</v>
      </c>
      <c r="BC32" s="90">
        <f>+'2. Incremental_Cost'!FK32</f>
        <v>5000</v>
      </c>
      <c r="BD32" s="271">
        <f>+'2. Incremental_Cost'!FL32</f>
        <v>0</v>
      </c>
      <c r="BE32" s="271">
        <f>+'2. Incremental_Cost'!FM32</f>
        <v>0</v>
      </c>
      <c r="BF32" s="267">
        <f>+'2. Incremental_Cost'!FN32</f>
        <v>-5000</v>
      </c>
      <c r="BG32" s="267">
        <f>SUM(N32,AB32,AP32)</f>
        <v>40000</v>
      </c>
      <c r="BH32" s="267">
        <f t="shared" si="10"/>
        <v>45000</v>
      </c>
      <c r="BI32" s="224">
        <f t="shared" si="11"/>
        <v>0</v>
      </c>
      <c r="BJ32" s="224">
        <f t="shared" si="12"/>
        <v>0</v>
      </c>
      <c r="BK32" s="224">
        <f t="shared" si="13"/>
        <v>0</v>
      </c>
    </row>
    <row r="33" spans="1:63" ht="13.8" customHeight="1" outlineLevel="2" x14ac:dyDescent="0.3">
      <c r="B33" s="295"/>
      <c r="C33" s="297"/>
      <c r="D33" s="200" t="str">
        <f>+'2. Incremental_Cost'!D33</f>
        <v>2.3.3. (name)</v>
      </c>
      <c r="E33" s="54" t="str">
        <f>+'2. Incremental_Cost'!I33</f>
        <v>0</v>
      </c>
      <c r="F33" s="58">
        <f>+'2. Incremental_Cost'!AD33+'2. Incremental_Cost'!AN33</f>
        <v>1975</v>
      </c>
      <c r="G33" s="58">
        <f>+'2. Incremental_Cost'!AM33</f>
        <v>100000</v>
      </c>
      <c r="H33" s="58">
        <f>+'2. Incremental_Cost'!AQ33</f>
        <v>101975</v>
      </c>
      <c r="I33" s="58">
        <f>+'2. Incremental_Cost'!AR33+'2. Incremental_Cost'!AS33</f>
        <v>0</v>
      </c>
      <c r="J33" s="58">
        <f>+'2. Incremental_Cost'!AT33</f>
        <v>101975</v>
      </c>
      <c r="K33" s="59">
        <f>+'2. Incremental_Cost'!AU33</f>
        <v>0</v>
      </c>
      <c r="L33" s="59">
        <f>+'2. Incremental_Cost'!AV33</f>
        <v>0</v>
      </c>
      <c r="M33" s="63">
        <f>+'2. Incremental_Cost'!AW33</f>
        <v>-101975</v>
      </c>
      <c r="N33" s="63"/>
      <c r="O33" s="63">
        <f t="shared" si="0"/>
        <v>101975</v>
      </c>
      <c r="P33" s="224">
        <f t="shared" si="1"/>
        <v>0</v>
      </c>
      <c r="Q33" s="224">
        <f t="shared" si="2"/>
        <v>0</v>
      </c>
      <c r="R33" s="224">
        <f t="shared" si="3"/>
        <v>0</v>
      </c>
      <c r="S33" s="54" t="str">
        <f>+'2. Incremental_Cost'!BC33</f>
        <v>0</v>
      </c>
      <c r="T33" s="58">
        <f>+'2. Incremental_Cost'!BX33+'2. Incremental_Cost'!CH33</f>
        <v>10000</v>
      </c>
      <c r="U33" s="58">
        <f>+'2. Incremental_Cost'!CG33</f>
        <v>0</v>
      </c>
      <c r="V33" s="58">
        <f>+'2. Incremental_Cost'!CK33</f>
        <v>5000</v>
      </c>
      <c r="W33" s="58">
        <f>+'2. Incremental_Cost'!CL33+'2. Incremental_Cost'!CM33</f>
        <v>5000</v>
      </c>
      <c r="X33" s="58">
        <f>+'2. Incremental_Cost'!CN33</f>
        <v>10000</v>
      </c>
      <c r="Y33" s="59">
        <f>+'2. Incremental_Cost'!CO33</f>
        <v>0</v>
      </c>
      <c r="Z33" s="59">
        <f>+'2. Incremental_Cost'!CP33</f>
        <v>0</v>
      </c>
      <c r="AA33" s="63">
        <f>+'2. Incremental_Cost'!CQ33</f>
        <v>-10000</v>
      </c>
      <c r="AB33" s="63"/>
      <c r="AC33" s="63">
        <f t="shared" si="24"/>
        <v>10000</v>
      </c>
      <c r="AD33" s="224">
        <f t="shared" si="4"/>
        <v>0</v>
      </c>
      <c r="AE33" s="224">
        <f t="shared" si="5"/>
        <v>0</v>
      </c>
      <c r="AF33" s="224">
        <f t="shared" si="6"/>
        <v>0</v>
      </c>
      <c r="AG33" s="54" t="str">
        <f>+'2. Incremental_Cost'!CW33</f>
        <v>0</v>
      </c>
      <c r="AH33" s="58">
        <f>+'2. Incremental_Cost'!DR33+'2. Incremental_Cost'!EB33</f>
        <v>6000</v>
      </c>
      <c r="AI33" s="58">
        <f>+'2. Incremental_Cost'!EA33</f>
        <v>0</v>
      </c>
      <c r="AJ33" s="58">
        <f>+'2. Incremental_Cost'!EE33</f>
        <v>0</v>
      </c>
      <c r="AK33" s="58">
        <f>+'2. Incremental_Cost'!EF33+'2. Incremental_Cost'!EG33</f>
        <v>6000</v>
      </c>
      <c r="AL33" s="58">
        <f>+'2. Incremental_Cost'!EH33</f>
        <v>6000</v>
      </c>
      <c r="AM33" s="59">
        <f>+'2. Incremental_Cost'!EI33</f>
        <v>0</v>
      </c>
      <c r="AN33" s="59">
        <f>+'2. Incremental_Cost'!EJ33</f>
        <v>0</v>
      </c>
      <c r="AO33" s="63">
        <f>+'2. Incremental_Cost'!EK33</f>
        <v>-6000</v>
      </c>
      <c r="AP33" s="63"/>
      <c r="AQ33" s="63">
        <f t="shared" si="25"/>
        <v>6000</v>
      </c>
      <c r="AR33" s="224">
        <f t="shared" si="7"/>
        <v>0</v>
      </c>
      <c r="AS33" s="224">
        <f t="shared" si="8"/>
        <v>0</v>
      </c>
      <c r="AT33" s="224">
        <f t="shared" si="9"/>
        <v>0</v>
      </c>
      <c r="AU33" s="66">
        <f>+'2. Incremental_Cost'!EM33</f>
        <v>0</v>
      </c>
      <c r="AV33" s="66"/>
      <c r="AW33" s="90">
        <f>+'2. Incremental_Cost'!EY33+'2. Incremental_Cost'!FF33</f>
        <v>17975</v>
      </c>
      <c r="AX33" s="90"/>
      <c r="AY33" s="90">
        <f>+'2. Incremental_Cost'!FE33</f>
        <v>100000</v>
      </c>
      <c r="AZ33" s="90"/>
      <c r="BA33" s="90">
        <f>+'2. Incremental_Cost'!FH33</f>
        <v>106975</v>
      </c>
      <c r="BB33" s="90">
        <f>+'2. Incremental_Cost'!FI33+'2. Incremental_Cost'!FJ33</f>
        <v>11000</v>
      </c>
      <c r="BC33" s="90">
        <f>+'2. Incremental_Cost'!FK33</f>
        <v>117975</v>
      </c>
      <c r="BD33" s="271">
        <f>+'2. Incremental_Cost'!FL33</f>
        <v>0</v>
      </c>
      <c r="BE33" s="271">
        <f>+'2. Incremental_Cost'!FM33</f>
        <v>0</v>
      </c>
      <c r="BF33" s="267">
        <f>+'2. Incremental_Cost'!FN33</f>
        <v>-117975</v>
      </c>
      <c r="BG33" s="267">
        <f>SUM(N33,AB33,AP33)</f>
        <v>0</v>
      </c>
      <c r="BH33" s="267">
        <f t="shared" si="10"/>
        <v>117975</v>
      </c>
      <c r="BI33" s="224">
        <f t="shared" si="11"/>
        <v>0</v>
      </c>
      <c r="BJ33" s="224">
        <f t="shared" si="12"/>
        <v>0</v>
      </c>
      <c r="BK33" s="224">
        <f t="shared" si="13"/>
        <v>0</v>
      </c>
    </row>
    <row r="34" spans="1:63" ht="13.8" customHeight="1" outlineLevel="2" x14ac:dyDescent="0.3">
      <c r="B34" s="295"/>
      <c r="C34" s="297"/>
      <c r="D34" s="200" t="str">
        <f>+'2. Incremental_Cost'!D34</f>
        <v>Add as needed</v>
      </c>
      <c r="E34" s="54" t="str">
        <f>+'2. Incremental_Cost'!I34</f>
        <v>0</v>
      </c>
      <c r="F34" s="58">
        <f>+'2. Incremental_Cost'!AD34+'2. Incremental_Cost'!AN34</f>
        <v>0</v>
      </c>
      <c r="G34" s="58">
        <f>+'2. Incremental_Cost'!AM34</f>
        <v>0</v>
      </c>
      <c r="H34" s="58">
        <f>+'2. Incremental_Cost'!AQ34</f>
        <v>0</v>
      </c>
      <c r="I34" s="58">
        <f>+'2. Incremental_Cost'!AR34+'2. Incremental_Cost'!AS34</f>
        <v>0</v>
      </c>
      <c r="J34" s="58">
        <f>+'2. Incremental_Cost'!AT34</f>
        <v>0</v>
      </c>
      <c r="K34" s="59">
        <f>+'2. Incremental_Cost'!AU34</f>
        <v>0</v>
      </c>
      <c r="L34" s="59">
        <f>+'2. Incremental_Cost'!AV34</f>
        <v>0</v>
      </c>
      <c r="M34" s="63">
        <f>+'2. Incremental_Cost'!AW34</f>
        <v>0</v>
      </c>
      <c r="N34" s="63">
        <v>30000</v>
      </c>
      <c r="O34" s="63">
        <f t="shared" si="0"/>
        <v>30000</v>
      </c>
      <c r="P34" s="224">
        <f t="shared" si="1"/>
        <v>0</v>
      </c>
      <c r="Q34" s="224">
        <f t="shared" si="2"/>
        <v>0</v>
      </c>
      <c r="R34" s="224">
        <f t="shared" si="3"/>
        <v>0</v>
      </c>
      <c r="S34" s="54" t="str">
        <f>+'2. Incremental_Cost'!BC34</f>
        <v>0</v>
      </c>
      <c r="T34" s="58">
        <f>+'2. Incremental_Cost'!BX34+'2. Incremental_Cost'!CH34</f>
        <v>0</v>
      </c>
      <c r="U34" s="58">
        <f>+'2. Incremental_Cost'!CG34</f>
        <v>0</v>
      </c>
      <c r="V34" s="58">
        <f>+'2. Incremental_Cost'!CK34</f>
        <v>0</v>
      </c>
      <c r="W34" s="58">
        <f>+'2. Incremental_Cost'!CL34+'2. Incremental_Cost'!CM34</f>
        <v>0</v>
      </c>
      <c r="X34" s="58">
        <f>+'2. Incremental_Cost'!CN34</f>
        <v>0</v>
      </c>
      <c r="Y34" s="59">
        <f>+'2. Incremental_Cost'!CO34</f>
        <v>0</v>
      </c>
      <c r="Z34" s="59">
        <f>+'2. Incremental_Cost'!CP34</f>
        <v>0</v>
      </c>
      <c r="AA34" s="63">
        <f>+'2. Incremental_Cost'!CQ34</f>
        <v>0</v>
      </c>
      <c r="AB34" s="63">
        <v>20000</v>
      </c>
      <c r="AC34" s="63">
        <f t="shared" si="24"/>
        <v>20000</v>
      </c>
      <c r="AD34" s="224">
        <f t="shared" si="4"/>
        <v>0</v>
      </c>
      <c r="AE34" s="224">
        <f t="shared" si="5"/>
        <v>0</v>
      </c>
      <c r="AF34" s="224">
        <f t="shared" si="6"/>
        <v>0</v>
      </c>
      <c r="AG34" s="54" t="str">
        <f>+'2. Incremental_Cost'!CW34</f>
        <v>0</v>
      </c>
      <c r="AH34" s="58">
        <f>+'2. Incremental_Cost'!DR34+'2. Incremental_Cost'!EB34</f>
        <v>0</v>
      </c>
      <c r="AI34" s="58">
        <f>+'2. Incremental_Cost'!EA34</f>
        <v>0</v>
      </c>
      <c r="AJ34" s="58">
        <f>+'2. Incremental_Cost'!EE34</f>
        <v>0</v>
      </c>
      <c r="AK34" s="58">
        <f>+'2. Incremental_Cost'!EF34+'2. Incremental_Cost'!EG34</f>
        <v>0</v>
      </c>
      <c r="AL34" s="58">
        <f>+'2. Incremental_Cost'!EH34</f>
        <v>0</v>
      </c>
      <c r="AM34" s="59">
        <f>+'2. Incremental_Cost'!EI34</f>
        <v>0</v>
      </c>
      <c r="AN34" s="59">
        <f>+'2. Incremental_Cost'!EJ34</f>
        <v>0</v>
      </c>
      <c r="AO34" s="63">
        <f>+'2. Incremental_Cost'!EK34</f>
        <v>0</v>
      </c>
      <c r="AP34" s="63"/>
      <c r="AQ34" s="63">
        <f t="shared" si="25"/>
        <v>0</v>
      </c>
      <c r="AR34" s="224">
        <f t="shared" si="7"/>
        <v>0</v>
      </c>
      <c r="AS34" s="224">
        <f t="shared" si="8"/>
        <v>0</v>
      </c>
      <c r="AT34" s="224">
        <f t="shared" si="9"/>
        <v>0</v>
      </c>
      <c r="AU34" s="66">
        <f>+'2. Incremental_Cost'!EM34</f>
        <v>0</v>
      </c>
      <c r="AV34" s="66"/>
      <c r="AW34" s="90">
        <f>+'2. Incremental_Cost'!EY34+'2. Incremental_Cost'!FF34</f>
        <v>0</v>
      </c>
      <c r="AX34" s="90"/>
      <c r="AY34" s="90">
        <f>+'2. Incremental_Cost'!FE34</f>
        <v>0</v>
      </c>
      <c r="AZ34" s="90"/>
      <c r="BA34" s="90">
        <f>+'2. Incremental_Cost'!FH34</f>
        <v>0</v>
      </c>
      <c r="BB34" s="90">
        <f>+'2. Incremental_Cost'!FI34+'2. Incremental_Cost'!FJ34</f>
        <v>0</v>
      </c>
      <c r="BC34" s="90">
        <f>+'2. Incremental_Cost'!FK34</f>
        <v>0</v>
      </c>
      <c r="BD34" s="271">
        <f>+'2. Incremental_Cost'!FL34</f>
        <v>0</v>
      </c>
      <c r="BE34" s="271">
        <f>+'2. Incremental_Cost'!FM34</f>
        <v>0</v>
      </c>
      <c r="BF34" s="267">
        <f>+'2. Incremental_Cost'!FN34</f>
        <v>0</v>
      </c>
      <c r="BG34" s="267">
        <f>SUM(N34,AB34,AP34)</f>
        <v>50000</v>
      </c>
      <c r="BH34" s="267">
        <f t="shared" si="10"/>
        <v>50000</v>
      </c>
      <c r="BI34" s="224">
        <f t="shared" si="11"/>
        <v>0</v>
      </c>
      <c r="BJ34" s="224">
        <f t="shared" si="12"/>
        <v>0</v>
      </c>
      <c r="BK34" s="224">
        <f t="shared" si="13"/>
        <v>0</v>
      </c>
    </row>
    <row r="35" spans="1:63" outlineLevel="1" x14ac:dyDescent="0.3">
      <c r="B35" s="295"/>
      <c r="C35" s="297"/>
      <c r="D35" s="71" t="str">
        <f>+'2. Incremental_Cost'!D35</f>
        <v>Subtotal 2.3.</v>
      </c>
      <c r="E35" s="53">
        <f>+'2. Incremental_Cost'!I35</f>
        <v>5400</v>
      </c>
      <c r="F35" s="55">
        <f>+'2. Incremental_Cost'!AD35+'2. Incremental_Cost'!AN35</f>
        <v>3055</v>
      </c>
      <c r="G35" s="55">
        <f>+'2. Incremental_Cost'!AM35</f>
        <v>100000</v>
      </c>
      <c r="H35" s="55">
        <f>+'2. Incremental_Cost'!AQ35</f>
        <v>107375</v>
      </c>
      <c r="I35" s="55">
        <f>+'2. Incremental_Cost'!AR35+'2. Incremental_Cost'!AS35</f>
        <v>1080</v>
      </c>
      <c r="J35" s="55">
        <f>+'2. Incremental_Cost'!AT35</f>
        <v>108455</v>
      </c>
      <c r="K35" s="201">
        <f>+'2. Incremental_Cost'!AU35</f>
        <v>5400</v>
      </c>
      <c r="L35" s="201">
        <f>+'2. Incremental_Cost'!AV35</f>
        <v>1080</v>
      </c>
      <c r="M35" s="60">
        <f>+'2. Incremental_Cost'!AW35</f>
        <v>-101975</v>
      </c>
      <c r="N35" s="60">
        <f>SUM(N31:N34)</f>
        <v>70000</v>
      </c>
      <c r="O35" s="60">
        <f t="shared" si="0"/>
        <v>178455</v>
      </c>
      <c r="P35" s="224">
        <f t="shared" si="1"/>
        <v>0</v>
      </c>
      <c r="Q35" s="224">
        <f t="shared" si="2"/>
        <v>0</v>
      </c>
      <c r="R35" s="224">
        <f t="shared" si="3"/>
        <v>0</v>
      </c>
      <c r="S35" s="61">
        <f>+'2. Incremental_Cost'!BC35</f>
        <v>0</v>
      </c>
      <c r="T35" s="62">
        <f>+'2. Incremental_Cost'!BX35+'2. Incremental_Cost'!CH35</f>
        <v>20000</v>
      </c>
      <c r="U35" s="62">
        <f>+'2. Incremental_Cost'!CG35</f>
        <v>0</v>
      </c>
      <c r="V35" s="62">
        <f>+'2. Incremental_Cost'!CK35</f>
        <v>15000</v>
      </c>
      <c r="W35" s="62">
        <f>+'2. Incremental_Cost'!CL35+'2. Incremental_Cost'!CM35</f>
        <v>5000</v>
      </c>
      <c r="X35" s="62">
        <f>+'2. Incremental_Cost'!CN35</f>
        <v>20000</v>
      </c>
      <c r="Y35" s="213">
        <f>+'2. Incremental_Cost'!CO35</f>
        <v>0</v>
      </c>
      <c r="Z35" s="213">
        <f>+'2. Incremental_Cost'!CP35</f>
        <v>0</v>
      </c>
      <c r="AA35" s="214">
        <f>+'2. Incremental_Cost'!CQ35</f>
        <v>-20000</v>
      </c>
      <c r="AB35" s="214">
        <f>SUM(AB31:AB34)</f>
        <v>20000</v>
      </c>
      <c r="AC35" s="214">
        <f>+X35+AB35</f>
        <v>40000</v>
      </c>
      <c r="AD35" s="224">
        <f t="shared" si="4"/>
        <v>0</v>
      </c>
      <c r="AE35" s="224">
        <f t="shared" si="5"/>
        <v>0</v>
      </c>
      <c r="AF35" s="224">
        <f t="shared" si="6"/>
        <v>0</v>
      </c>
      <c r="AG35" s="64">
        <f>+'2. Incremental_Cost'!CW35</f>
        <v>0</v>
      </c>
      <c r="AH35" s="65">
        <f>+'2. Incremental_Cost'!DR35+'2. Incremental_Cost'!EB35</f>
        <v>11000</v>
      </c>
      <c r="AI35" s="65">
        <f>+'2. Incremental_Cost'!EA35</f>
        <v>0</v>
      </c>
      <c r="AJ35" s="65">
        <f>+'2. Incremental_Cost'!EE35</f>
        <v>5000</v>
      </c>
      <c r="AK35" s="65">
        <f>+'2. Incremental_Cost'!EF35+'2. Incremental_Cost'!EG35</f>
        <v>6000</v>
      </c>
      <c r="AL35" s="65">
        <f>+'2. Incremental_Cost'!EH35</f>
        <v>11000</v>
      </c>
      <c r="AM35" s="220">
        <f>+'2. Incremental_Cost'!EI35</f>
        <v>0</v>
      </c>
      <c r="AN35" s="220">
        <f>+'2. Incremental_Cost'!EJ35</f>
        <v>0</v>
      </c>
      <c r="AO35" s="221">
        <f>+'2. Incremental_Cost'!EK35</f>
        <v>-11000</v>
      </c>
      <c r="AP35" s="221">
        <f>SUM(AP31:AP34)</f>
        <v>20000</v>
      </c>
      <c r="AQ35" s="221">
        <f>+AL35+AP35</f>
        <v>31000</v>
      </c>
      <c r="AR35" s="224">
        <f t="shared" si="7"/>
        <v>0</v>
      </c>
      <c r="AS35" s="224">
        <f t="shared" si="8"/>
        <v>0</v>
      </c>
      <c r="AT35" s="224">
        <f t="shared" si="9"/>
        <v>0</v>
      </c>
      <c r="AU35" s="66">
        <f>+'2. Incremental_Cost'!EM35</f>
        <v>5400</v>
      </c>
      <c r="AV35" s="66"/>
      <c r="AW35" s="90">
        <f>+'2. Incremental_Cost'!EY35+'2. Incremental_Cost'!FF35</f>
        <v>34055</v>
      </c>
      <c r="AX35" s="90"/>
      <c r="AY35" s="90">
        <f>+'2. Incremental_Cost'!FE35</f>
        <v>100000</v>
      </c>
      <c r="AZ35" s="90"/>
      <c r="BA35" s="90">
        <f>+'2. Incremental_Cost'!FH35</f>
        <v>127375</v>
      </c>
      <c r="BB35" s="90">
        <f>+'2. Incremental_Cost'!FI35+'2. Incremental_Cost'!FJ35</f>
        <v>12080</v>
      </c>
      <c r="BC35" s="90">
        <f>+'2. Incremental_Cost'!FK35</f>
        <v>139455</v>
      </c>
      <c r="BD35" s="271">
        <f>+'2. Incremental_Cost'!FL35</f>
        <v>5400</v>
      </c>
      <c r="BE35" s="271">
        <f>+'2. Incremental_Cost'!FM35</f>
        <v>1080</v>
      </c>
      <c r="BF35" s="267">
        <f>+'2. Incremental_Cost'!FN35</f>
        <v>-132975</v>
      </c>
      <c r="BG35" s="267">
        <f>SUM(BG31:BG34)</f>
        <v>110000</v>
      </c>
      <c r="BH35" s="267">
        <f t="shared" si="10"/>
        <v>249455</v>
      </c>
      <c r="BI35" s="224">
        <f t="shared" si="11"/>
        <v>0</v>
      </c>
      <c r="BJ35" s="224">
        <f t="shared" si="12"/>
        <v>0</v>
      </c>
      <c r="BK35" s="224">
        <f t="shared" si="13"/>
        <v>0</v>
      </c>
    </row>
    <row r="36" spans="1:63" s="100" customFormat="1" x14ac:dyDescent="0.3">
      <c r="A36" s="25"/>
      <c r="B36" s="295"/>
      <c r="C36" s="94" t="str">
        <f>+'2. Incremental_Cost'!C36</f>
        <v>Subtotal 2.</v>
      </c>
      <c r="D36" s="178"/>
      <c r="E36" s="234">
        <f>+'2. Incremental_Cost'!I36</f>
        <v>61200</v>
      </c>
      <c r="F36" s="233">
        <f>+'2. Incremental_Cost'!AD36+'2. Incremental_Cost'!AN36</f>
        <v>150640</v>
      </c>
      <c r="G36" s="233">
        <f>+'2. Incremental_Cost'!AM36</f>
        <v>221400</v>
      </c>
      <c r="H36" s="233">
        <f>+'2. Incremental_Cost'!AQ36</f>
        <v>365200</v>
      </c>
      <c r="I36" s="233">
        <f>+'2. Incremental_Cost'!AR36+'2. Incremental_Cost'!AS36</f>
        <v>68040</v>
      </c>
      <c r="J36" s="233">
        <f>+'2. Incremental_Cost'!AT36</f>
        <v>433240</v>
      </c>
      <c r="K36" s="235">
        <f>+'2. Incremental_Cost'!AU36</f>
        <v>61200</v>
      </c>
      <c r="L36" s="235">
        <f>+'2. Incremental_Cost'!AV36</f>
        <v>58240</v>
      </c>
      <c r="M36" s="236">
        <f>+'2. Incremental_Cost'!AW36</f>
        <v>-313800</v>
      </c>
      <c r="N36" s="236">
        <f>SUM(N25,N30,N35)</f>
        <v>125000</v>
      </c>
      <c r="O36" s="236">
        <f t="shared" si="0"/>
        <v>558240</v>
      </c>
      <c r="P36" s="237">
        <f t="shared" si="1"/>
        <v>0</v>
      </c>
      <c r="Q36" s="237">
        <f t="shared" si="2"/>
        <v>0</v>
      </c>
      <c r="R36" s="237">
        <f t="shared" si="3"/>
        <v>0</v>
      </c>
      <c r="S36" s="238">
        <f>+'2. Incremental_Cost'!BC36</f>
        <v>76200</v>
      </c>
      <c r="T36" s="239">
        <f>+'2. Incremental_Cost'!BX36+'2. Incremental_Cost'!CH36</f>
        <v>150440</v>
      </c>
      <c r="U36" s="239">
        <f>+'2. Incremental_Cost'!CG36</f>
        <v>0</v>
      </c>
      <c r="V36" s="239">
        <f>+'2. Incremental_Cost'!CK36</f>
        <v>130200</v>
      </c>
      <c r="W36" s="239">
        <f>+'2. Incremental_Cost'!CL36+'2. Incremental_Cost'!CM36</f>
        <v>96440</v>
      </c>
      <c r="X36" s="239">
        <f>+'2. Incremental_Cost'!CN36</f>
        <v>226640</v>
      </c>
      <c r="Y36" s="240">
        <f>+'2. Incremental_Cost'!CO36</f>
        <v>76200</v>
      </c>
      <c r="Z36" s="240">
        <f>+'2. Incremental_Cost'!CP36</f>
        <v>0</v>
      </c>
      <c r="AA36" s="241">
        <f>+'2. Incremental_Cost'!CQ36</f>
        <v>-150440</v>
      </c>
      <c r="AB36" s="241">
        <f>SUM(AB25,AB30,AB35)</f>
        <v>43500</v>
      </c>
      <c r="AC36" s="241">
        <f>+X36+AB36</f>
        <v>270140</v>
      </c>
      <c r="AD36" s="237">
        <f t="shared" si="4"/>
        <v>0</v>
      </c>
      <c r="AE36" s="237">
        <f t="shared" si="5"/>
        <v>0</v>
      </c>
      <c r="AF36" s="237">
        <f t="shared" si="6"/>
        <v>0</v>
      </c>
      <c r="AG36" s="242">
        <f>+'2. Incremental_Cost'!CW36</f>
        <v>92400</v>
      </c>
      <c r="AH36" s="243">
        <f>+'2. Incremental_Cost'!DR36+'2. Incremental_Cost'!EB36</f>
        <v>64480</v>
      </c>
      <c r="AI36" s="243">
        <f>+'2. Incremental_Cost'!EA36</f>
        <v>0</v>
      </c>
      <c r="AJ36" s="243">
        <f>+'2. Incremental_Cost'!EE36</f>
        <v>40000</v>
      </c>
      <c r="AK36" s="243">
        <f>+'2. Incremental_Cost'!EF36+'2. Incremental_Cost'!EG36</f>
        <v>116880</v>
      </c>
      <c r="AL36" s="243">
        <f>+'2. Incremental_Cost'!EH36</f>
        <v>156880</v>
      </c>
      <c r="AM36" s="244">
        <f>+'2. Incremental_Cost'!EI36</f>
        <v>92400</v>
      </c>
      <c r="AN36" s="244">
        <f>+'2. Incremental_Cost'!EJ36</f>
        <v>6480</v>
      </c>
      <c r="AO36" s="245">
        <f>+'2. Incremental_Cost'!EK36</f>
        <v>-58000</v>
      </c>
      <c r="AP36" s="245">
        <f>SUM(AP25,AP30,AP35)</f>
        <v>70000</v>
      </c>
      <c r="AQ36" s="245">
        <f>+AL36+AP36</f>
        <v>226880</v>
      </c>
      <c r="AR36" s="237">
        <f t="shared" si="7"/>
        <v>0</v>
      </c>
      <c r="AS36" s="237">
        <f t="shared" si="8"/>
        <v>0</v>
      </c>
      <c r="AT36" s="237">
        <f t="shared" si="9"/>
        <v>0</v>
      </c>
      <c r="AU36" s="272">
        <f>+'2. Incremental_Cost'!EM36</f>
        <v>229800</v>
      </c>
      <c r="AV36" s="272"/>
      <c r="AW36" s="114">
        <f>+'2. Incremental_Cost'!EY36+'2. Incremental_Cost'!FF36</f>
        <v>365560</v>
      </c>
      <c r="AX36" s="114"/>
      <c r="AY36" s="114">
        <f>+'2. Incremental_Cost'!FE36</f>
        <v>221400</v>
      </c>
      <c r="AZ36" s="114"/>
      <c r="BA36" s="114">
        <f>+'2. Incremental_Cost'!FH36</f>
        <v>535400</v>
      </c>
      <c r="BB36" s="114">
        <f>+'2. Incremental_Cost'!FI36+'2. Incremental_Cost'!FJ36</f>
        <v>281360</v>
      </c>
      <c r="BC36" s="114">
        <f>+'2. Incremental_Cost'!FK36</f>
        <v>816760</v>
      </c>
      <c r="BD36" s="273">
        <f>+'2. Incremental_Cost'!FL36</f>
        <v>229800</v>
      </c>
      <c r="BE36" s="273">
        <f>+'2. Incremental_Cost'!FM36</f>
        <v>64720</v>
      </c>
      <c r="BF36" s="274">
        <f>+'2. Incremental_Cost'!FN36</f>
        <v>-522240</v>
      </c>
      <c r="BG36" s="274">
        <f>SUM(BG25,BG30,BG35)</f>
        <v>238500</v>
      </c>
      <c r="BH36" s="274">
        <f t="shared" si="10"/>
        <v>1055260</v>
      </c>
      <c r="BI36" s="237">
        <f t="shared" si="11"/>
        <v>0</v>
      </c>
      <c r="BJ36" s="237">
        <f t="shared" si="12"/>
        <v>0</v>
      </c>
      <c r="BK36" s="237">
        <f t="shared" si="13"/>
        <v>0</v>
      </c>
    </row>
    <row r="37" spans="1:63" ht="13.8" customHeight="1" outlineLevel="2" x14ac:dyDescent="0.3">
      <c r="B37" s="295" t="str">
        <f>+'2. Incremental_Cost'!B37</f>
        <v>3. (name)</v>
      </c>
      <c r="C37" s="297" t="str">
        <f>+'2. Incremental_Cost'!C37</f>
        <v>3.1. (name)</v>
      </c>
      <c r="D37" s="200" t="str">
        <f>+'2. Incremental_Cost'!D37</f>
        <v>3.1.1. (name)</v>
      </c>
      <c r="E37" s="54" t="str">
        <f>+'2. Incremental_Cost'!I37</f>
        <v>0</v>
      </c>
      <c r="F37" s="58">
        <f>+'2. Incremental_Cost'!AD37+'2. Incremental_Cost'!AN37</f>
        <v>0</v>
      </c>
      <c r="G37" s="58">
        <f>+'2. Incremental_Cost'!AM37</f>
        <v>0</v>
      </c>
      <c r="H37" s="58">
        <f>+'2. Incremental_Cost'!AQ37</f>
        <v>0</v>
      </c>
      <c r="I37" s="58">
        <f>+'2. Incremental_Cost'!AR37+'2. Incremental_Cost'!AS37</f>
        <v>0</v>
      </c>
      <c r="J37" s="58">
        <f>+'2. Incremental_Cost'!AT37</f>
        <v>0</v>
      </c>
      <c r="K37" s="59">
        <f>+'2. Incremental_Cost'!AU37</f>
        <v>0</v>
      </c>
      <c r="L37" s="59">
        <f>+'2. Incremental_Cost'!AV37</f>
        <v>0</v>
      </c>
      <c r="M37" s="63">
        <f>+'2. Incremental_Cost'!AW37</f>
        <v>0</v>
      </c>
      <c r="N37" s="63">
        <v>10000</v>
      </c>
      <c r="O37" s="63">
        <f t="shared" ref="O37:O53" si="26">+J37+N37</f>
        <v>10000</v>
      </c>
      <c r="P37" s="224">
        <f t="shared" ref="P37:P53" si="27">+E37+F37+G37-J37</f>
        <v>0</v>
      </c>
      <c r="Q37" s="224">
        <f t="shared" ref="Q37:Q53" si="28">+H37+I37-J37</f>
        <v>0</v>
      </c>
      <c r="R37" s="224">
        <f t="shared" ref="R37:R53" si="29">+K37+L37-J37-M37</f>
        <v>0</v>
      </c>
      <c r="S37" s="54" t="str">
        <f>+'2. Incremental_Cost'!BC37</f>
        <v>0</v>
      </c>
      <c r="T37" s="58">
        <f>+'2. Incremental_Cost'!BX37+'2. Incremental_Cost'!CH37</f>
        <v>5000</v>
      </c>
      <c r="U37" s="58">
        <f>+'2. Incremental_Cost'!CG37</f>
        <v>0</v>
      </c>
      <c r="V37" s="58">
        <f>+'2. Incremental_Cost'!CK37</f>
        <v>5000</v>
      </c>
      <c r="W37" s="58">
        <f>+'2. Incremental_Cost'!CL37+'2. Incremental_Cost'!CM37</f>
        <v>0</v>
      </c>
      <c r="X37" s="58">
        <f>+'2. Incremental_Cost'!CN37</f>
        <v>5000</v>
      </c>
      <c r="Y37" s="59">
        <f>+'2. Incremental_Cost'!CO37</f>
        <v>0</v>
      </c>
      <c r="Z37" s="59">
        <f>+'2. Incremental_Cost'!CP37</f>
        <v>0</v>
      </c>
      <c r="AA37" s="63">
        <f>+'2. Incremental_Cost'!CQ37</f>
        <v>-5000</v>
      </c>
      <c r="AB37" s="63"/>
      <c r="AC37" s="63">
        <f>+X37+AB37</f>
        <v>5000</v>
      </c>
      <c r="AD37" s="224">
        <f t="shared" ref="AD37:AD53" si="30">+S37+T37+U37-X37</f>
        <v>0</v>
      </c>
      <c r="AE37" s="224">
        <f t="shared" ref="AE37:AE53" si="31">+V37+W37-X37</f>
        <v>0</v>
      </c>
      <c r="AF37" s="224">
        <f t="shared" ref="AF37:AF53" si="32">+Y37+Z37-X37-AA37</f>
        <v>0</v>
      </c>
      <c r="AG37" s="54" t="str">
        <f>+'2. Incremental_Cost'!CW37</f>
        <v>0</v>
      </c>
      <c r="AH37" s="58">
        <f>+'2. Incremental_Cost'!DR37+'2. Incremental_Cost'!EB37</f>
        <v>10000</v>
      </c>
      <c r="AI37" s="58">
        <f>+'2. Incremental_Cost'!EA37</f>
        <v>0</v>
      </c>
      <c r="AJ37" s="58">
        <f>+'2. Incremental_Cost'!EE37</f>
        <v>10000</v>
      </c>
      <c r="AK37" s="58">
        <f>+'2. Incremental_Cost'!EF37+'2. Incremental_Cost'!EG37</f>
        <v>0</v>
      </c>
      <c r="AL37" s="58">
        <f>+'2. Incremental_Cost'!EH37</f>
        <v>10000</v>
      </c>
      <c r="AM37" s="59">
        <f>+'2. Incremental_Cost'!EI37</f>
        <v>0</v>
      </c>
      <c r="AN37" s="59">
        <f>+'2. Incremental_Cost'!EJ37</f>
        <v>0</v>
      </c>
      <c r="AO37" s="63">
        <f>+'2. Incremental_Cost'!EK37</f>
        <v>-10000</v>
      </c>
      <c r="AP37" s="63">
        <v>20000</v>
      </c>
      <c r="AQ37" s="63">
        <f>+AL37+AP37</f>
        <v>30000</v>
      </c>
      <c r="AR37" s="224">
        <f t="shared" ref="AR37:AR53" si="33">+AG37+AH37+AI37-AL37</f>
        <v>0</v>
      </c>
      <c r="AS37" s="224">
        <f t="shared" ref="AS37:AS53" si="34">+AJ37+AK37-AL37</f>
        <v>0</v>
      </c>
      <c r="AT37" s="224">
        <f t="shared" ref="AT37:AT53" si="35">+AM37+AN37-AL37-AO37</f>
        <v>0</v>
      </c>
      <c r="AU37" s="66">
        <f>+'2. Incremental_Cost'!EM37</f>
        <v>0</v>
      </c>
      <c r="AV37" s="66"/>
      <c r="AW37" s="90">
        <f>+'2. Incremental_Cost'!EY37+'2. Incremental_Cost'!FF37</f>
        <v>15000</v>
      </c>
      <c r="AX37" s="90"/>
      <c r="AY37" s="90">
        <f>+'2. Incremental_Cost'!FE37</f>
        <v>0</v>
      </c>
      <c r="AZ37" s="90"/>
      <c r="BA37" s="90">
        <f>+'2. Incremental_Cost'!FH37</f>
        <v>15000</v>
      </c>
      <c r="BB37" s="90">
        <f>+'2. Incremental_Cost'!FI37+'2. Incremental_Cost'!FJ37</f>
        <v>0</v>
      </c>
      <c r="BC37" s="90">
        <f>+'2. Incremental_Cost'!FK37</f>
        <v>15000</v>
      </c>
      <c r="BD37" s="271">
        <f>+'2. Incremental_Cost'!FL37</f>
        <v>0</v>
      </c>
      <c r="BE37" s="271">
        <f>+'2. Incremental_Cost'!FM37</f>
        <v>0</v>
      </c>
      <c r="BF37" s="267">
        <f>+'2. Incremental_Cost'!FN37</f>
        <v>-15000</v>
      </c>
      <c r="BG37" s="267">
        <f>SUM(N37,AB37,AP37)</f>
        <v>30000</v>
      </c>
      <c r="BH37" s="267">
        <f t="shared" ref="BH37:BH53" si="36">+BC37+BG37</f>
        <v>45000</v>
      </c>
      <c r="BI37" s="224">
        <f t="shared" ref="BI37:BI53" si="37">+AU37+AW37+AY37-BC37</f>
        <v>0</v>
      </c>
      <c r="BJ37" s="224">
        <f t="shared" ref="BJ37:BJ53" si="38">+BA37+BB37-BC37</f>
        <v>0</v>
      </c>
      <c r="BK37" s="224">
        <f t="shared" ref="BK37:BK53" si="39">+BD37+BE37-BC37-BF37</f>
        <v>0</v>
      </c>
    </row>
    <row r="38" spans="1:63" ht="13.8" customHeight="1" outlineLevel="2" x14ac:dyDescent="0.3">
      <c r="B38" s="295"/>
      <c r="C38" s="297"/>
      <c r="D38" s="200" t="str">
        <f>+'2. Incremental_Cost'!D38</f>
        <v>3.1.2. (name)</v>
      </c>
      <c r="E38" s="54" t="str">
        <f>+'2. Incremental_Cost'!I38</f>
        <v>0</v>
      </c>
      <c r="F38" s="58">
        <f>+'2. Incremental_Cost'!AD38+'2. Incremental_Cost'!AN38</f>
        <v>0</v>
      </c>
      <c r="G38" s="58">
        <f>+'2. Incremental_Cost'!AM38</f>
        <v>0</v>
      </c>
      <c r="H38" s="58">
        <f>+'2. Incremental_Cost'!AQ38</f>
        <v>0</v>
      </c>
      <c r="I38" s="58">
        <f>+'2. Incremental_Cost'!AR38+'2. Incremental_Cost'!AS38</f>
        <v>0</v>
      </c>
      <c r="J38" s="58">
        <f>+'2. Incremental_Cost'!AT38</f>
        <v>0</v>
      </c>
      <c r="K38" s="59">
        <f>+'2. Incremental_Cost'!AU38</f>
        <v>0</v>
      </c>
      <c r="L38" s="59">
        <f>+'2. Incremental_Cost'!AV38</f>
        <v>0</v>
      </c>
      <c r="M38" s="63">
        <f>+'2. Incremental_Cost'!AW38</f>
        <v>0</v>
      </c>
      <c r="N38" s="63">
        <v>5000</v>
      </c>
      <c r="O38" s="63">
        <f t="shared" si="26"/>
        <v>5000</v>
      </c>
      <c r="P38" s="224">
        <f t="shared" si="27"/>
        <v>0</v>
      </c>
      <c r="Q38" s="224">
        <f t="shared" si="28"/>
        <v>0</v>
      </c>
      <c r="R38" s="224">
        <f t="shared" si="29"/>
        <v>0</v>
      </c>
      <c r="S38" s="54" t="str">
        <f>+'2. Incremental_Cost'!BC38</f>
        <v>0</v>
      </c>
      <c r="T38" s="58">
        <f>+'2. Incremental_Cost'!BX38+'2. Incremental_Cost'!CH38</f>
        <v>5000</v>
      </c>
      <c r="U38" s="58">
        <f>+'2. Incremental_Cost'!CG38</f>
        <v>0</v>
      </c>
      <c r="V38" s="58">
        <f>+'2. Incremental_Cost'!CK38</f>
        <v>5000</v>
      </c>
      <c r="W38" s="58">
        <f>+'2. Incremental_Cost'!CL38+'2. Incremental_Cost'!CM38</f>
        <v>0</v>
      </c>
      <c r="X38" s="58">
        <f>+'2. Incremental_Cost'!CN38</f>
        <v>5000</v>
      </c>
      <c r="Y38" s="59">
        <f>+'2. Incremental_Cost'!CO38</f>
        <v>0</v>
      </c>
      <c r="Z38" s="59">
        <f>+'2. Incremental_Cost'!CP38</f>
        <v>0</v>
      </c>
      <c r="AA38" s="63">
        <f>+'2. Incremental_Cost'!CQ38</f>
        <v>-5000</v>
      </c>
      <c r="AB38" s="63"/>
      <c r="AC38" s="63">
        <f t="shared" ref="AC38:AC40" si="40">+X38+AB38</f>
        <v>5000</v>
      </c>
      <c r="AD38" s="224">
        <f t="shared" si="30"/>
        <v>0</v>
      </c>
      <c r="AE38" s="224">
        <f t="shared" si="31"/>
        <v>0</v>
      </c>
      <c r="AF38" s="224">
        <f t="shared" si="32"/>
        <v>0</v>
      </c>
      <c r="AG38" s="54" t="str">
        <f>+'2. Incremental_Cost'!CW38</f>
        <v>0</v>
      </c>
      <c r="AH38" s="58">
        <f>+'2. Incremental_Cost'!DR38+'2. Incremental_Cost'!EB38</f>
        <v>10000</v>
      </c>
      <c r="AI38" s="58">
        <f>+'2. Incremental_Cost'!EA38</f>
        <v>0</v>
      </c>
      <c r="AJ38" s="58">
        <f>+'2. Incremental_Cost'!EE38</f>
        <v>10000</v>
      </c>
      <c r="AK38" s="58">
        <f>+'2. Incremental_Cost'!EF38+'2. Incremental_Cost'!EG38</f>
        <v>0</v>
      </c>
      <c r="AL38" s="58">
        <f>+'2. Incremental_Cost'!EH38</f>
        <v>10000</v>
      </c>
      <c r="AM38" s="59">
        <f>+'2. Incremental_Cost'!EI38</f>
        <v>0</v>
      </c>
      <c r="AN38" s="59">
        <f>+'2. Incremental_Cost'!EJ38</f>
        <v>0</v>
      </c>
      <c r="AO38" s="63">
        <f>+'2. Incremental_Cost'!EK38</f>
        <v>-10000</v>
      </c>
      <c r="AP38" s="63">
        <v>13000</v>
      </c>
      <c r="AQ38" s="63">
        <f t="shared" ref="AQ38:AQ40" si="41">+AL38+AP38</f>
        <v>23000</v>
      </c>
      <c r="AR38" s="224">
        <f t="shared" si="33"/>
        <v>0</v>
      </c>
      <c r="AS38" s="224">
        <f t="shared" si="34"/>
        <v>0</v>
      </c>
      <c r="AT38" s="224">
        <f t="shared" si="35"/>
        <v>0</v>
      </c>
      <c r="AU38" s="66">
        <f>+'2. Incremental_Cost'!EM38</f>
        <v>0</v>
      </c>
      <c r="AV38" s="66"/>
      <c r="AW38" s="90">
        <f>+'2. Incremental_Cost'!EY38+'2. Incremental_Cost'!FF38</f>
        <v>15000</v>
      </c>
      <c r="AX38" s="90"/>
      <c r="AY38" s="90">
        <f>+'2. Incremental_Cost'!FE38</f>
        <v>0</v>
      </c>
      <c r="AZ38" s="90"/>
      <c r="BA38" s="90">
        <f>+'2. Incremental_Cost'!FH38</f>
        <v>15000</v>
      </c>
      <c r="BB38" s="90">
        <f>+'2. Incremental_Cost'!FI38+'2. Incremental_Cost'!FJ38</f>
        <v>0</v>
      </c>
      <c r="BC38" s="90">
        <f>+'2. Incremental_Cost'!FK38</f>
        <v>15000</v>
      </c>
      <c r="BD38" s="271">
        <f>+'2. Incremental_Cost'!FL38</f>
        <v>0</v>
      </c>
      <c r="BE38" s="271">
        <f>+'2. Incremental_Cost'!FM38</f>
        <v>0</v>
      </c>
      <c r="BF38" s="267">
        <f>+'2. Incremental_Cost'!FN38</f>
        <v>-15000</v>
      </c>
      <c r="BG38" s="267">
        <f>SUM(N38,AB38,AP38)</f>
        <v>18000</v>
      </c>
      <c r="BH38" s="267">
        <f t="shared" si="36"/>
        <v>33000</v>
      </c>
      <c r="BI38" s="224">
        <f t="shared" si="37"/>
        <v>0</v>
      </c>
      <c r="BJ38" s="224">
        <f t="shared" si="38"/>
        <v>0</v>
      </c>
      <c r="BK38" s="224">
        <f t="shared" si="39"/>
        <v>0</v>
      </c>
    </row>
    <row r="39" spans="1:63" ht="13.8" customHeight="1" outlineLevel="2" x14ac:dyDescent="0.3">
      <c r="B39" s="295"/>
      <c r="C39" s="297"/>
      <c r="D39" s="200" t="str">
        <f>+'2. Incremental_Cost'!D39</f>
        <v>3.1.3. (name)</v>
      </c>
      <c r="E39" s="54" t="str">
        <f>+'2. Incremental_Cost'!I39</f>
        <v>0</v>
      </c>
      <c r="F39" s="58">
        <f>+'2. Incremental_Cost'!AD39+'2. Incremental_Cost'!AN39</f>
        <v>0</v>
      </c>
      <c r="G39" s="58">
        <f>+'2. Incremental_Cost'!AM39</f>
        <v>0</v>
      </c>
      <c r="H39" s="58">
        <f>+'2. Incremental_Cost'!AQ39</f>
        <v>0</v>
      </c>
      <c r="I39" s="58">
        <f>+'2. Incremental_Cost'!AR39+'2. Incremental_Cost'!AS39</f>
        <v>0</v>
      </c>
      <c r="J39" s="58">
        <f>+'2. Incremental_Cost'!AT39</f>
        <v>0</v>
      </c>
      <c r="K39" s="59">
        <f>+'2. Incremental_Cost'!AU39</f>
        <v>0</v>
      </c>
      <c r="L39" s="59">
        <f>+'2. Incremental_Cost'!AV39</f>
        <v>0</v>
      </c>
      <c r="M39" s="63">
        <f>+'2. Incremental_Cost'!AW39</f>
        <v>0</v>
      </c>
      <c r="N39" s="63">
        <v>12000</v>
      </c>
      <c r="O39" s="63">
        <f t="shared" si="26"/>
        <v>12000</v>
      </c>
      <c r="P39" s="224">
        <f t="shared" si="27"/>
        <v>0</v>
      </c>
      <c r="Q39" s="224">
        <f t="shared" si="28"/>
        <v>0</v>
      </c>
      <c r="R39" s="224">
        <f t="shared" si="29"/>
        <v>0</v>
      </c>
      <c r="S39" s="54" t="str">
        <f>+'2. Incremental_Cost'!BC39</f>
        <v>0</v>
      </c>
      <c r="T39" s="58">
        <f>+'2. Incremental_Cost'!BX39+'2. Incremental_Cost'!CH39</f>
        <v>5000</v>
      </c>
      <c r="U39" s="58">
        <f>+'2. Incremental_Cost'!CG39</f>
        <v>0</v>
      </c>
      <c r="V39" s="58">
        <f>+'2. Incremental_Cost'!CK39</f>
        <v>5000</v>
      </c>
      <c r="W39" s="58">
        <f>+'2. Incremental_Cost'!CL39+'2. Incremental_Cost'!CM39</f>
        <v>0</v>
      </c>
      <c r="X39" s="58">
        <f>+'2. Incremental_Cost'!CN39</f>
        <v>5000</v>
      </c>
      <c r="Y39" s="59">
        <f>+'2. Incremental_Cost'!CO39</f>
        <v>0</v>
      </c>
      <c r="Z39" s="59">
        <f>+'2. Incremental_Cost'!CP39</f>
        <v>0</v>
      </c>
      <c r="AA39" s="63">
        <f>+'2. Incremental_Cost'!CQ39</f>
        <v>-5000</v>
      </c>
      <c r="AB39" s="63"/>
      <c r="AC39" s="63">
        <f t="shared" si="40"/>
        <v>5000</v>
      </c>
      <c r="AD39" s="224">
        <f t="shared" si="30"/>
        <v>0</v>
      </c>
      <c r="AE39" s="224">
        <f t="shared" si="31"/>
        <v>0</v>
      </c>
      <c r="AF39" s="224">
        <f t="shared" si="32"/>
        <v>0</v>
      </c>
      <c r="AG39" s="54" t="str">
        <f>+'2. Incremental_Cost'!CW39</f>
        <v>0</v>
      </c>
      <c r="AH39" s="58">
        <f>+'2. Incremental_Cost'!DR39+'2. Incremental_Cost'!EB39</f>
        <v>9350</v>
      </c>
      <c r="AI39" s="58">
        <f>+'2. Incremental_Cost'!EA39</f>
        <v>0</v>
      </c>
      <c r="AJ39" s="58">
        <f>+'2. Incremental_Cost'!EE39</f>
        <v>9350</v>
      </c>
      <c r="AK39" s="58">
        <f>+'2. Incremental_Cost'!EF39+'2. Incremental_Cost'!EG39</f>
        <v>0</v>
      </c>
      <c r="AL39" s="58">
        <f>+'2. Incremental_Cost'!EH39</f>
        <v>9350</v>
      </c>
      <c r="AM39" s="59">
        <f>+'2. Incremental_Cost'!EI39</f>
        <v>0</v>
      </c>
      <c r="AN39" s="59">
        <f>+'2. Incremental_Cost'!EJ39</f>
        <v>0</v>
      </c>
      <c r="AO39" s="63">
        <f>+'2. Incremental_Cost'!EK39</f>
        <v>-9350</v>
      </c>
      <c r="AP39" s="63">
        <v>18000</v>
      </c>
      <c r="AQ39" s="63">
        <f t="shared" si="41"/>
        <v>27350</v>
      </c>
      <c r="AR39" s="224">
        <f t="shared" si="33"/>
        <v>0</v>
      </c>
      <c r="AS39" s="224">
        <f t="shared" si="34"/>
        <v>0</v>
      </c>
      <c r="AT39" s="224">
        <f t="shared" si="35"/>
        <v>0</v>
      </c>
      <c r="AU39" s="66">
        <f>+'2. Incremental_Cost'!EM39</f>
        <v>0</v>
      </c>
      <c r="AV39" s="66"/>
      <c r="AW39" s="90">
        <f>+'2. Incremental_Cost'!EY39+'2. Incremental_Cost'!FF39</f>
        <v>14350</v>
      </c>
      <c r="AX39" s="90"/>
      <c r="AY39" s="90">
        <f>+'2. Incremental_Cost'!FE39</f>
        <v>0</v>
      </c>
      <c r="AZ39" s="90"/>
      <c r="BA39" s="90">
        <f>+'2. Incremental_Cost'!FH39</f>
        <v>14350</v>
      </c>
      <c r="BB39" s="90">
        <f>+'2. Incremental_Cost'!FI39+'2. Incremental_Cost'!FJ39</f>
        <v>0</v>
      </c>
      <c r="BC39" s="90">
        <f>+'2. Incremental_Cost'!FK39</f>
        <v>14350</v>
      </c>
      <c r="BD39" s="271">
        <f>+'2. Incremental_Cost'!FL39</f>
        <v>0</v>
      </c>
      <c r="BE39" s="271">
        <f>+'2. Incremental_Cost'!FM39</f>
        <v>0</v>
      </c>
      <c r="BF39" s="267">
        <f>+'2. Incremental_Cost'!FN39</f>
        <v>-14350</v>
      </c>
      <c r="BG39" s="267">
        <f>SUM(N39,AB39,AP39)</f>
        <v>30000</v>
      </c>
      <c r="BH39" s="267">
        <f t="shared" si="36"/>
        <v>44350</v>
      </c>
      <c r="BI39" s="224">
        <f t="shared" si="37"/>
        <v>0</v>
      </c>
      <c r="BJ39" s="224">
        <f t="shared" si="38"/>
        <v>0</v>
      </c>
      <c r="BK39" s="224">
        <f t="shared" si="39"/>
        <v>0</v>
      </c>
    </row>
    <row r="40" spans="1:63" ht="13.8" customHeight="1" outlineLevel="2" x14ac:dyDescent="0.3">
      <c r="B40" s="295"/>
      <c r="C40" s="297"/>
      <c r="D40" s="200" t="str">
        <f>+'2. Incremental_Cost'!D40</f>
        <v>Add as needed</v>
      </c>
      <c r="E40" s="54" t="str">
        <f>+'2. Incremental_Cost'!I40</f>
        <v>0</v>
      </c>
      <c r="F40" s="58">
        <f>+'2. Incremental_Cost'!AD40+'2. Incremental_Cost'!AN40</f>
        <v>0</v>
      </c>
      <c r="G40" s="58">
        <f>+'2. Incremental_Cost'!AM40</f>
        <v>0</v>
      </c>
      <c r="H40" s="58">
        <f>+'2. Incremental_Cost'!AQ40</f>
        <v>0</v>
      </c>
      <c r="I40" s="58">
        <f>+'2. Incremental_Cost'!AR40+'2. Incremental_Cost'!AS40</f>
        <v>0</v>
      </c>
      <c r="J40" s="58">
        <f>+'2. Incremental_Cost'!AT40</f>
        <v>0</v>
      </c>
      <c r="K40" s="59">
        <f>+'2. Incremental_Cost'!AU40</f>
        <v>0</v>
      </c>
      <c r="L40" s="59">
        <f>+'2. Incremental_Cost'!AV40</f>
        <v>0</v>
      </c>
      <c r="M40" s="63">
        <f>+'2. Incremental_Cost'!AW40</f>
        <v>0</v>
      </c>
      <c r="N40" s="63">
        <v>15000</v>
      </c>
      <c r="O40" s="63">
        <f t="shared" si="26"/>
        <v>15000</v>
      </c>
      <c r="P40" s="224">
        <f t="shared" si="27"/>
        <v>0</v>
      </c>
      <c r="Q40" s="224">
        <f t="shared" si="28"/>
        <v>0</v>
      </c>
      <c r="R40" s="224">
        <f t="shared" si="29"/>
        <v>0</v>
      </c>
      <c r="S40" s="54" t="str">
        <f>+'2. Incremental_Cost'!BC40</f>
        <v>0</v>
      </c>
      <c r="T40" s="58">
        <f>+'2. Incremental_Cost'!BX40+'2. Incremental_Cost'!CH40</f>
        <v>0</v>
      </c>
      <c r="U40" s="58">
        <f>+'2. Incremental_Cost'!CG40</f>
        <v>0</v>
      </c>
      <c r="V40" s="58">
        <f>+'2. Incremental_Cost'!CK40</f>
        <v>0</v>
      </c>
      <c r="W40" s="58">
        <f>+'2. Incremental_Cost'!CL40+'2. Incremental_Cost'!CM40</f>
        <v>0</v>
      </c>
      <c r="X40" s="58">
        <f>+'2. Incremental_Cost'!CN40</f>
        <v>0</v>
      </c>
      <c r="Y40" s="59">
        <f>+'2. Incremental_Cost'!CO40</f>
        <v>0</v>
      </c>
      <c r="Z40" s="59">
        <f>+'2. Incremental_Cost'!CP40</f>
        <v>0</v>
      </c>
      <c r="AA40" s="63">
        <f>+'2. Incremental_Cost'!CQ40</f>
        <v>0</v>
      </c>
      <c r="AB40" s="63">
        <v>3000</v>
      </c>
      <c r="AC40" s="63">
        <f t="shared" si="40"/>
        <v>3000</v>
      </c>
      <c r="AD40" s="224">
        <f t="shared" si="30"/>
        <v>0</v>
      </c>
      <c r="AE40" s="224">
        <f t="shared" si="31"/>
        <v>0</v>
      </c>
      <c r="AF40" s="224">
        <f t="shared" si="32"/>
        <v>0</v>
      </c>
      <c r="AG40" s="54" t="str">
        <f>+'2. Incremental_Cost'!CW40</f>
        <v>0</v>
      </c>
      <c r="AH40" s="58">
        <f>+'2. Incremental_Cost'!DR40+'2. Incremental_Cost'!EB40</f>
        <v>0</v>
      </c>
      <c r="AI40" s="58">
        <f>+'2. Incremental_Cost'!EA40</f>
        <v>0</v>
      </c>
      <c r="AJ40" s="58">
        <f>+'2. Incremental_Cost'!EE40</f>
        <v>0</v>
      </c>
      <c r="AK40" s="58">
        <f>+'2. Incremental_Cost'!EF40+'2. Incremental_Cost'!EG40</f>
        <v>0</v>
      </c>
      <c r="AL40" s="58">
        <f>+'2. Incremental_Cost'!EH40</f>
        <v>0</v>
      </c>
      <c r="AM40" s="59">
        <f>+'2. Incremental_Cost'!EI40</f>
        <v>0</v>
      </c>
      <c r="AN40" s="59">
        <f>+'2. Incremental_Cost'!EJ40</f>
        <v>0</v>
      </c>
      <c r="AO40" s="63">
        <f>+'2. Incremental_Cost'!EK40</f>
        <v>0</v>
      </c>
      <c r="AP40" s="63"/>
      <c r="AQ40" s="63">
        <f t="shared" si="41"/>
        <v>0</v>
      </c>
      <c r="AR40" s="224">
        <f t="shared" si="33"/>
        <v>0</v>
      </c>
      <c r="AS40" s="224">
        <f t="shared" si="34"/>
        <v>0</v>
      </c>
      <c r="AT40" s="224">
        <f t="shared" si="35"/>
        <v>0</v>
      </c>
      <c r="AU40" s="66">
        <f>+'2. Incremental_Cost'!EM40</f>
        <v>0</v>
      </c>
      <c r="AV40" s="66"/>
      <c r="AW40" s="90">
        <f>+'2. Incremental_Cost'!EY40+'2. Incremental_Cost'!FF40</f>
        <v>0</v>
      </c>
      <c r="AX40" s="90"/>
      <c r="AY40" s="90">
        <f>+'2. Incremental_Cost'!FE40</f>
        <v>0</v>
      </c>
      <c r="AZ40" s="90"/>
      <c r="BA40" s="90">
        <f>+'2. Incremental_Cost'!FH40</f>
        <v>0</v>
      </c>
      <c r="BB40" s="90">
        <f>+'2. Incremental_Cost'!FI40+'2. Incremental_Cost'!FJ40</f>
        <v>0</v>
      </c>
      <c r="BC40" s="90">
        <f>+'2. Incremental_Cost'!FK40</f>
        <v>0</v>
      </c>
      <c r="BD40" s="271">
        <f>+'2. Incremental_Cost'!FL40</f>
        <v>0</v>
      </c>
      <c r="BE40" s="271">
        <f>+'2. Incremental_Cost'!FM40</f>
        <v>0</v>
      </c>
      <c r="BF40" s="267">
        <f>+'2. Incremental_Cost'!FN40</f>
        <v>0</v>
      </c>
      <c r="BG40" s="267">
        <f>SUM(N40,AB40,AP40)</f>
        <v>18000</v>
      </c>
      <c r="BH40" s="267">
        <f t="shared" si="36"/>
        <v>18000</v>
      </c>
      <c r="BI40" s="224">
        <f t="shared" si="37"/>
        <v>0</v>
      </c>
      <c r="BJ40" s="224">
        <f t="shared" si="38"/>
        <v>0</v>
      </c>
      <c r="BK40" s="224">
        <f t="shared" si="39"/>
        <v>0</v>
      </c>
    </row>
    <row r="41" spans="1:63" outlineLevel="1" x14ac:dyDescent="0.3">
      <c r="B41" s="295"/>
      <c r="C41" s="297"/>
      <c r="D41" s="71" t="str">
        <f>+'2. Incremental_Cost'!D41</f>
        <v>Subtotal 3.1.</v>
      </c>
      <c r="E41" s="53">
        <f>+'2. Incremental_Cost'!I41</f>
        <v>0</v>
      </c>
      <c r="F41" s="55">
        <f>+'2. Incremental_Cost'!AD41+'2. Incremental_Cost'!AN41</f>
        <v>0</v>
      </c>
      <c r="G41" s="55">
        <f>+'2. Incremental_Cost'!AM41</f>
        <v>0</v>
      </c>
      <c r="H41" s="55">
        <f>+'2. Incremental_Cost'!AQ41</f>
        <v>0</v>
      </c>
      <c r="I41" s="55">
        <f>+'2. Incremental_Cost'!AR41+'2. Incremental_Cost'!AS41</f>
        <v>0</v>
      </c>
      <c r="J41" s="55">
        <f>+'2. Incremental_Cost'!AT41</f>
        <v>0</v>
      </c>
      <c r="K41" s="201">
        <f>+'2. Incremental_Cost'!AU41</f>
        <v>0</v>
      </c>
      <c r="L41" s="201">
        <f>+'2. Incremental_Cost'!AV41</f>
        <v>0</v>
      </c>
      <c r="M41" s="60">
        <f>+'2. Incremental_Cost'!AW41</f>
        <v>0</v>
      </c>
      <c r="N41" s="60">
        <f>SUM(N37:N40)</f>
        <v>42000</v>
      </c>
      <c r="O41" s="60">
        <f t="shared" si="26"/>
        <v>42000</v>
      </c>
      <c r="P41" s="224">
        <f t="shared" si="27"/>
        <v>0</v>
      </c>
      <c r="Q41" s="224">
        <f t="shared" si="28"/>
        <v>0</v>
      </c>
      <c r="R41" s="224">
        <f t="shared" si="29"/>
        <v>0</v>
      </c>
      <c r="S41" s="61">
        <f>+'2. Incremental_Cost'!BC41</f>
        <v>0</v>
      </c>
      <c r="T41" s="62">
        <f>+'2. Incremental_Cost'!BX41+'2. Incremental_Cost'!CH41</f>
        <v>15000</v>
      </c>
      <c r="U41" s="62">
        <f>+'2. Incremental_Cost'!CG41</f>
        <v>0</v>
      </c>
      <c r="V41" s="62">
        <f>+'2. Incremental_Cost'!CK41</f>
        <v>15000</v>
      </c>
      <c r="W41" s="62">
        <f>+'2. Incremental_Cost'!CL41+'2. Incremental_Cost'!CM41</f>
        <v>0</v>
      </c>
      <c r="X41" s="62">
        <f>+'2. Incremental_Cost'!CN41</f>
        <v>15000</v>
      </c>
      <c r="Y41" s="213">
        <f>+'2. Incremental_Cost'!CO41</f>
        <v>0</v>
      </c>
      <c r="Z41" s="213">
        <f>+'2. Incremental_Cost'!CP41</f>
        <v>0</v>
      </c>
      <c r="AA41" s="214">
        <f>+'2. Incremental_Cost'!CQ41</f>
        <v>-15000</v>
      </c>
      <c r="AB41" s="214">
        <f>SUM(AB37:AB40)</f>
        <v>3000</v>
      </c>
      <c r="AC41" s="214">
        <f>+X41+AB41</f>
        <v>18000</v>
      </c>
      <c r="AD41" s="224">
        <f t="shared" si="30"/>
        <v>0</v>
      </c>
      <c r="AE41" s="224">
        <f t="shared" si="31"/>
        <v>0</v>
      </c>
      <c r="AF41" s="224">
        <f t="shared" si="32"/>
        <v>0</v>
      </c>
      <c r="AG41" s="64">
        <f>+'2. Incremental_Cost'!CW41</f>
        <v>0</v>
      </c>
      <c r="AH41" s="65">
        <f>+'2. Incremental_Cost'!DR41+'2. Incremental_Cost'!EB41</f>
        <v>29350</v>
      </c>
      <c r="AI41" s="65">
        <f>+'2. Incremental_Cost'!EA41</f>
        <v>0</v>
      </c>
      <c r="AJ41" s="65">
        <f>+'2. Incremental_Cost'!EE41</f>
        <v>29350</v>
      </c>
      <c r="AK41" s="65">
        <f>+'2. Incremental_Cost'!EF41+'2. Incremental_Cost'!EG41</f>
        <v>0</v>
      </c>
      <c r="AL41" s="65">
        <f>+'2. Incremental_Cost'!EH41</f>
        <v>29350</v>
      </c>
      <c r="AM41" s="220">
        <f>+'2. Incremental_Cost'!EI41</f>
        <v>0</v>
      </c>
      <c r="AN41" s="220">
        <f>+'2. Incremental_Cost'!EJ41</f>
        <v>0</v>
      </c>
      <c r="AO41" s="221">
        <f>+'2. Incremental_Cost'!EK41</f>
        <v>-29350</v>
      </c>
      <c r="AP41" s="221">
        <f>SUM(AP37:AP40)</f>
        <v>51000</v>
      </c>
      <c r="AQ41" s="221">
        <f>+AL41+AP41</f>
        <v>80350</v>
      </c>
      <c r="AR41" s="224">
        <f t="shared" si="33"/>
        <v>0</v>
      </c>
      <c r="AS41" s="224">
        <f t="shared" si="34"/>
        <v>0</v>
      </c>
      <c r="AT41" s="224">
        <f t="shared" si="35"/>
        <v>0</v>
      </c>
      <c r="AU41" s="66">
        <f>+'2. Incremental_Cost'!EM41</f>
        <v>0</v>
      </c>
      <c r="AV41" s="66"/>
      <c r="AW41" s="90">
        <f>+'2. Incremental_Cost'!EY41+'2. Incremental_Cost'!FF41</f>
        <v>44350</v>
      </c>
      <c r="AX41" s="90"/>
      <c r="AY41" s="90">
        <f>+'2. Incremental_Cost'!FE41</f>
        <v>0</v>
      </c>
      <c r="AZ41" s="90"/>
      <c r="BA41" s="90">
        <f>+'2. Incremental_Cost'!FH41</f>
        <v>44350</v>
      </c>
      <c r="BB41" s="90">
        <f>+'2. Incremental_Cost'!FI41+'2. Incremental_Cost'!FJ41</f>
        <v>0</v>
      </c>
      <c r="BC41" s="90">
        <f>+'2. Incremental_Cost'!FK41</f>
        <v>44350</v>
      </c>
      <c r="BD41" s="271">
        <f>+'2. Incremental_Cost'!FL41</f>
        <v>0</v>
      </c>
      <c r="BE41" s="271">
        <f>+'2. Incremental_Cost'!FM41</f>
        <v>0</v>
      </c>
      <c r="BF41" s="267">
        <f>+'2. Incremental_Cost'!FN41</f>
        <v>-44350</v>
      </c>
      <c r="BG41" s="267">
        <f>SUM(BG37:BG40)</f>
        <v>96000</v>
      </c>
      <c r="BH41" s="267">
        <f t="shared" si="36"/>
        <v>140350</v>
      </c>
      <c r="BI41" s="224">
        <f t="shared" si="37"/>
        <v>0</v>
      </c>
      <c r="BJ41" s="224">
        <f t="shared" si="38"/>
        <v>0</v>
      </c>
      <c r="BK41" s="224">
        <f t="shared" si="39"/>
        <v>0</v>
      </c>
    </row>
    <row r="42" spans="1:63" ht="13.8" customHeight="1" outlineLevel="2" x14ac:dyDescent="0.3">
      <c r="B42" s="295"/>
      <c r="C42" s="297" t="str">
        <f>+'2. Incremental_Cost'!C42</f>
        <v>3.2. (name)</v>
      </c>
      <c r="D42" s="200" t="str">
        <f>+'2. Incremental_Cost'!D42</f>
        <v>3.2.1. (name)</v>
      </c>
      <c r="E42" s="54" t="str">
        <f>+'2. Incremental_Cost'!I42</f>
        <v>0</v>
      </c>
      <c r="F42" s="58">
        <f>+'2. Incremental_Cost'!AD42+'2. Incremental_Cost'!AN42</f>
        <v>30000</v>
      </c>
      <c r="G42" s="58">
        <f>+'2. Incremental_Cost'!AM42</f>
        <v>0</v>
      </c>
      <c r="H42" s="58">
        <f>+'2. Incremental_Cost'!AQ42</f>
        <v>30000</v>
      </c>
      <c r="I42" s="58">
        <f>+'2. Incremental_Cost'!AR42+'2. Incremental_Cost'!AS42</f>
        <v>0</v>
      </c>
      <c r="J42" s="58">
        <f>+'2. Incremental_Cost'!AT42</f>
        <v>30000</v>
      </c>
      <c r="K42" s="59">
        <f>+'2. Incremental_Cost'!AU42</f>
        <v>0</v>
      </c>
      <c r="L42" s="59">
        <f>+'2. Incremental_Cost'!AV42</f>
        <v>0</v>
      </c>
      <c r="M42" s="63">
        <f>+'2. Incremental_Cost'!AW42</f>
        <v>-30000</v>
      </c>
      <c r="N42" s="63"/>
      <c r="O42" s="63">
        <f t="shared" si="26"/>
        <v>30000</v>
      </c>
      <c r="P42" s="224">
        <f t="shared" si="27"/>
        <v>0</v>
      </c>
      <c r="Q42" s="224">
        <f t="shared" si="28"/>
        <v>0</v>
      </c>
      <c r="R42" s="224">
        <f t="shared" si="29"/>
        <v>0</v>
      </c>
      <c r="S42" s="54" t="str">
        <f>+'2. Incremental_Cost'!BC42</f>
        <v>0</v>
      </c>
      <c r="T42" s="58">
        <f>+'2. Incremental_Cost'!BX42+'2. Incremental_Cost'!CH42</f>
        <v>5000</v>
      </c>
      <c r="U42" s="58">
        <f>+'2. Incremental_Cost'!CG42</f>
        <v>0</v>
      </c>
      <c r="V42" s="58">
        <f>+'2. Incremental_Cost'!CK42</f>
        <v>5000</v>
      </c>
      <c r="W42" s="58">
        <f>+'2. Incremental_Cost'!CL42+'2. Incremental_Cost'!CM42</f>
        <v>0</v>
      </c>
      <c r="X42" s="58">
        <f>+'2. Incremental_Cost'!CN42</f>
        <v>5000</v>
      </c>
      <c r="Y42" s="59">
        <f>+'2. Incremental_Cost'!CO42</f>
        <v>0</v>
      </c>
      <c r="Z42" s="59">
        <f>+'2. Incremental_Cost'!CP42</f>
        <v>0</v>
      </c>
      <c r="AA42" s="63">
        <f>+'2. Incremental_Cost'!CQ42</f>
        <v>-5000</v>
      </c>
      <c r="AB42" s="63"/>
      <c r="AC42" s="63">
        <f>+X42+AB42</f>
        <v>5000</v>
      </c>
      <c r="AD42" s="224">
        <f t="shared" si="30"/>
        <v>0</v>
      </c>
      <c r="AE42" s="224">
        <f t="shared" si="31"/>
        <v>0</v>
      </c>
      <c r="AF42" s="224">
        <f t="shared" si="32"/>
        <v>0</v>
      </c>
      <c r="AG42" s="54" t="str">
        <f>+'2. Incremental_Cost'!CW42</f>
        <v>0</v>
      </c>
      <c r="AH42" s="58">
        <f>+'2. Incremental_Cost'!DR42+'2. Incremental_Cost'!EB42</f>
        <v>1975</v>
      </c>
      <c r="AI42" s="58">
        <f>+'2. Incremental_Cost'!EA42</f>
        <v>0</v>
      </c>
      <c r="AJ42" s="58">
        <f>+'2. Incremental_Cost'!EE42</f>
        <v>1975</v>
      </c>
      <c r="AK42" s="58">
        <f>+'2. Incremental_Cost'!EF42+'2. Incremental_Cost'!EG42</f>
        <v>0</v>
      </c>
      <c r="AL42" s="58">
        <f>+'2. Incremental_Cost'!EH42</f>
        <v>1975</v>
      </c>
      <c r="AM42" s="59">
        <f>+'2. Incremental_Cost'!EI42</f>
        <v>0</v>
      </c>
      <c r="AN42" s="59">
        <f>+'2. Incremental_Cost'!EJ42</f>
        <v>0</v>
      </c>
      <c r="AO42" s="63">
        <f>+'2. Incremental_Cost'!EK42</f>
        <v>-1975</v>
      </c>
      <c r="AP42" s="63"/>
      <c r="AQ42" s="63">
        <f>+AL42+AP42</f>
        <v>1975</v>
      </c>
      <c r="AR42" s="224">
        <f t="shared" si="33"/>
        <v>0</v>
      </c>
      <c r="AS42" s="224">
        <f t="shared" si="34"/>
        <v>0</v>
      </c>
      <c r="AT42" s="224">
        <f t="shared" si="35"/>
        <v>0</v>
      </c>
      <c r="AU42" s="66">
        <f>+'2. Incremental_Cost'!EM42</f>
        <v>0</v>
      </c>
      <c r="AV42" s="66"/>
      <c r="AW42" s="90">
        <f>+'2. Incremental_Cost'!EY42+'2. Incremental_Cost'!FF42</f>
        <v>36975</v>
      </c>
      <c r="AX42" s="90"/>
      <c r="AY42" s="90">
        <f>+'2. Incremental_Cost'!FE42</f>
        <v>0</v>
      </c>
      <c r="AZ42" s="90"/>
      <c r="BA42" s="90">
        <f>+'2. Incremental_Cost'!FH42</f>
        <v>36975</v>
      </c>
      <c r="BB42" s="90">
        <f>+'2. Incremental_Cost'!FI42+'2. Incremental_Cost'!FJ42</f>
        <v>0</v>
      </c>
      <c r="BC42" s="90">
        <f>+'2. Incremental_Cost'!FK42</f>
        <v>36975</v>
      </c>
      <c r="BD42" s="271">
        <f>+'2. Incremental_Cost'!FL42</f>
        <v>0</v>
      </c>
      <c r="BE42" s="271">
        <f>+'2. Incremental_Cost'!FM42</f>
        <v>0</v>
      </c>
      <c r="BF42" s="267">
        <f>+'2. Incremental_Cost'!FN42</f>
        <v>-36975</v>
      </c>
      <c r="BG42" s="267">
        <f>SUM(N42,AB42,AP42)</f>
        <v>0</v>
      </c>
      <c r="BH42" s="267">
        <f t="shared" si="36"/>
        <v>36975</v>
      </c>
      <c r="BI42" s="224">
        <f t="shared" si="37"/>
        <v>0</v>
      </c>
      <c r="BJ42" s="224">
        <f t="shared" si="38"/>
        <v>0</v>
      </c>
      <c r="BK42" s="224">
        <f t="shared" si="39"/>
        <v>0</v>
      </c>
    </row>
    <row r="43" spans="1:63" ht="13.8" customHeight="1" outlineLevel="2" x14ac:dyDescent="0.3">
      <c r="B43" s="295"/>
      <c r="C43" s="297"/>
      <c r="D43" s="200" t="str">
        <f>+'2. Incremental_Cost'!D43</f>
        <v>3.2.2. (name)</v>
      </c>
      <c r="E43" s="54" t="str">
        <f>+'2. Incremental_Cost'!I43</f>
        <v>0</v>
      </c>
      <c r="F43" s="58">
        <f>+'2. Incremental_Cost'!AD43+'2. Incremental_Cost'!AN43</f>
        <v>0</v>
      </c>
      <c r="G43" s="58">
        <f>+'2. Incremental_Cost'!AM43</f>
        <v>0</v>
      </c>
      <c r="H43" s="58">
        <f>+'2. Incremental_Cost'!AQ43</f>
        <v>0</v>
      </c>
      <c r="I43" s="58">
        <f>+'2. Incremental_Cost'!AR43+'2. Incremental_Cost'!AS43</f>
        <v>0</v>
      </c>
      <c r="J43" s="58">
        <f>+'2. Incremental_Cost'!AT43</f>
        <v>0</v>
      </c>
      <c r="K43" s="59">
        <f>+'2. Incremental_Cost'!AU43</f>
        <v>0</v>
      </c>
      <c r="L43" s="59">
        <f>+'2. Incremental_Cost'!AV43</f>
        <v>0</v>
      </c>
      <c r="M43" s="63">
        <f>+'2. Incremental_Cost'!AW43</f>
        <v>0</v>
      </c>
      <c r="N43" s="63">
        <v>10000</v>
      </c>
      <c r="O43" s="63">
        <f t="shared" si="26"/>
        <v>10000</v>
      </c>
      <c r="P43" s="224">
        <f t="shared" si="27"/>
        <v>0</v>
      </c>
      <c r="Q43" s="224">
        <f t="shared" si="28"/>
        <v>0</v>
      </c>
      <c r="R43" s="224">
        <f t="shared" si="29"/>
        <v>0</v>
      </c>
      <c r="S43" s="54" t="str">
        <f>+'2. Incremental_Cost'!BC43</f>
        <v>0</v>
      </c>
      <c r="T43" s="58">
        <f>+'2. Incremental_Cost'!BX43+'2. Incremental_Cost'!CH43</f>
        <v>5000</v>
      </c>
      <c r="U43" s="58">
        <f>+'2. Incremental_Cost'!CG43</f>
        <v>0</v>
      </c>
      <c r="V43" s="58">
        <f>+'2. Incremental_Cost'!CK43</f>
        <v>5000</v>
      </c>
      <c r="W43" s="58">
        <f>+'2. Incremental_Cost'!CL43+'2. Incremental_Cost'!CM43</f>
        <v>0</v>
      </c>
      <c r="X43" s="58">
        <f>+'2. Incremental_Cost'!CN43</f>
        <v>5000</v>
      </c>
      <c r="Y43" s="59">
        <f>+'2. Incremental_Cost'!CO43</f>
        <v>0</v>
      </c>
      <c r="Z43" s="59">
        <f>+'2. Incremental_Cost'!CP43</f>
        <v>0</v>
      </c>
      <c r="AA43" s="63">
        <f>+'2. Incremental_Cost'!CQ43</f>
        <v>-5000</v>
      </c>
      <c r="AB43" s="63"/>
      <c r="AC43" s="63">
        <f t="shared" ref="AC43:AC45" si="42">+X43+AB43</f>
        <v>5000</v>
      </c>
      <c r="AD43" s="224">
        <f t="shared" si="30"/>
        <v>0</v>
      </c>
      <c r="AE43" s="224">
        <f t="shared" si="31"/>
        <v>0</v>
      </c>
      <c r="AF43" s="224">
        <f t="shared" si="32"/>
        <v>0</v>
      </c>
      <c r="AG43" s="54" t="str">
        <f>+'2. Incremental_Cost'!CW43</f>
        <v>0</v>
      </c>
      <c r="AH43" s="58">
        <f>+'2. Incremental_Cost'!DR43+'2. Incremental_Cost'!EB43</f>
        <v>0</v>
      </c>
      <c r="AI43" s="58">
        <f>+'2. Incremental_Cost'!EA43</f>
        <v>0</v>
      </c>
      <c r="AJ43" s="58">
        <f>+'2. Incremental_Cost'!EE43</f>
        <v>0</v>
      </c>
      <c r="AK43" s="58">
        <f>+'2. Incremental_Cost'!EF43+'2. Incremental_Cost'!EG43</f>
        <v>0</v>
      </c>
      <c r="AL43" s="58">
        <f>+'2. Incremental_Cost'!EH43</f>
        <v>0</v>
      </c>
      <c r="AM43" s="59">
        <f>+'2. Incremental_Cost'!EI43</f>
        <v>0</v>
      </c>
      <c r="AN43" s="59">
        <f>+'2. Incremental_Cost'!EJ43</f>
        <v>0</v>
      </c>
      <c r="AO43" s="63">
        <f>+'2. Incremental_Cost'!EK43</f>
        <v>0</v>
      </c>
      <c r="AP43" s="63"/>
      <c r="AQ43" s="63">
        <f t="shared" ref="AQ43:AQ45" si="43">+AL43+AP43</f>
        <v>0</v>
      </c>
      <c r="AR43" s="224">
        <f t="shared" si="33"/>
        <v>0</v>
      </c>
      <c r="AS43" s="224">
        <f t="shared" si="34"/>
        <v>0</v>
      </c>
      <c r="AT43" s="224">
        <f t="shared" si="35"/>
        <v>0</v>
      </c>
      <c r="AU43" s="66">
        <f>+'2. Incremental_Cost'!EM43</f>
        <v>0</v>
      </c>
      <c r="AV43" s="66"/>
      <c r="AW43" s="90">
        <f>+'2. Incremental_Cost'!EY43+'2. Incremental_Cost'!FF43</f>
        <v>5000</v>
      </c>
      <c r="AX43" s="90"/>
      <c r="AY43" s="90">
        <f>+'2. Incremental_Cost'!FE43</f>
        <v>0</v>
      </c>
      <c r="AZ43" s="90"/>
      <c r="BA43" s="90">
        <f>+'2. Incremental_Cost'!FH43</f>
        <v>5000</v>
      </c>
      <c r="BB43" s="90">
        <f>+'2. Incremental_Cost'!FI43+'2. Incremental_Cost'!FJ43</f>
        <v>0</v>
      </c>
      <c r="BC43" s="90">
        <f>+'2. Incremental_Cost'!FK43</f>
        <v>5000</v>
      </c>
      <c r="BD43" s="271">
        <f>+'2. Incremental_Cost'!FL43</f>
        <v>0</v>
      </c>
      <c r="BE43" s="271">
        <f>+'2. Incremental_Cost'!FM43</f>
        <v>0</v>
      </c>
      <c r="BF43" s="267">
        <f>+'2. Incremental_Cost'!FN43</f>
        <v>-5000</v>
      </c>
      <c r="BG43" s="267">
        <f>SUM(N43,AB43,AP43)</f>
        <v>10000</v>
      </c>
      <c r="BH43" s="267">
        <f t="shared" si="36"/>
        <v>15000</v>
      </c>
      <c r="BI43" s="224">
        <f t="shared" si="37"/>
        <v>0</v>
      </c>
      <c r="BJ43" s="224">
        <f t="shared" si="38"/>
        <v>0</v>
      </c>
      <c r="BK43" s="224">
        <f t="shared" si="39"/>
        <v>0</v>
      </c>
    </row>
    <row r="44" spans="1:63" ht="13.8" customHeight="1" outlineLevel="2" x14ac:dyDescent="0.3">
      <c r="B44" s="295"/>
      <c r="C44" s="297"/>
      <c r="D44" s="200" t="str">
        <f>+'2. Incremental_Cost'!D44</f>
        <v>3.2.3. (name)</v>
      </c>
      <c r="E44" s="54" t="str">
        <f>+'2. Incremental_Cost'!I44</f>
        <v>0</v>
      </c>
      <c r="F44" s="58">
        <f>+'2. Incremental_Cost'!AD44+'2. Incremental_Cost'!AN44</f>
        <v>0</v>
      </c>
      <c r="G44" s="58">
        <f>+'2. Incremental_Cost'!AM44</f>
        <v>0</v>
      </c>
      <c r="H44" s="58">
        <f>+'2. Incremental_Cost'!AQ44</f>
        <v>0</v>
      </c>
      <c r="I44" s="58">
        <f>+'2. Incremental_Cost'!AR44+'2. Incremental_Cost'!AS44</f>
        <v>0</v>
      </c>
      <c r="J44" s="58">
        <f>+'2. Incremental_Cost'!AT44</f>
        <v>0</v>
      </c>
      <c r="K44" s="59">
        <f>+'2. Incremental_Cost'!AU44</f>
        <v>0</v>
      </c>
      <c r="L44" s="59">
        <f>+'2. Incremental_Cost'!AV44</f>
        <v>0</v>
      </c>
      <c r="M44" s="63">
        <f>+'2. Incremental_Cost'!AW44</f>
        <v>0</v>
      </c>
      <c r="N44" s="63">
        <v>3000</v>
      </c>
      <c r="O44" s="63">
        <f t="shared" si="26"/>
        <v>3000</v>
      </c>
      <c r="P44" s="224">
        <f t="shared" si="27"/>
        <v>0</v>
      </c>
      <c r="Q44" s="224">
        <f t="shared" si="28"/>
        <v>0</v>
      </c>
      <c r="R44" s="224">
        <f t="shared" si="29"/>
        <v>0</v>
      </c>
      <c r="S44" s="54" t="str">
        <f>+'2. Incremental_Cost'!BC44</f>
        <v>0</v>
      </c>
      <c r="T44" s="58">
        <f>+'2. Incremental_Cost'!BX44+'2. Incremental_Cost'!CH44</f>
        <v>5000</v>
      </c>
      <c r="U44" s="58">
        <f>+'2. Incremental_Cost'!CG44</f>
        <v>0</v>
      </c>
      <c r="V44" s="58">
        <f>+'2. Incremental_Cost'!CK44</f>
        <v>5000</v>
      </c>
      <c r="W44" s="58">
        <f>+'2. Incremental_Cost'!CL44+'2. Incremental_Cost'!CM44</f>
        <v>0</v>
      </c>
      <c r="X44" s="58">
        <f>+'2. Incremental_Cost'!CN44</f>
        <v>5000</v>
      </c>
      <c r="Y44" s="59">
        <f>+'2. Incremental_Cost'!CO44</f>
        <v>0</v>
      </c>
      <c r="Z44" s="59">
        <f>+'2. Incremental_Cost'!CP44</f>
        <v>0</v>
      </c>
      <c r="AA44" s="63">
        <f>+'2. Incremental_Cost'!CQ44</f>
        <v>-5000</v>
      </c>
      <c r="AB44" s="63"/>
      <c r="AC44" s="63">
        <f t="shared" si="42"/>
        <v>5000</v>
      </c>
      <c r="AD44" s="224">
        <f t="shared" si="30"/>
        <v>0</v>
      </c>
      <c r="AE44" s="224">
        <f t="shared" si="31"/>
        <v>0</v>
      </c>
      <c r="AF44" s="224">
        <f t="shared" si="32"/>
        <v>0</v>
      </c>
      <c r="AG44" s="54" t="str">
        <f>+'2. Incremental_Cost'!CW44</f>
        <v>0</v>
      </c>
      <c r="AH44" s="58">
        <f>+'2. Incremental_Cost'!DR44+'2. Incremental_Cost'!EB44</f>
        <v>3300</v>
      </c>
      <c r="AI44" s="58">
        <f>+'2. Incremental_Cost'!EA44</f>
        <v>0</v>
      </c>
      <c r="AJ44" s="58">
        <f>+'2. Incremental_Cost'!EE44</f>
        <v>3300</v>
      </c>
      <c r="AK44" s="58">
        <f>+'2. Incremental_Cost'!EF44+'2. Incremental_Cost'!EG44</f>
        <v>0</v>
      </c>
      <c r="AL44" s="58">
        <f>+'2. Incremental_Cost'!EH44</f>
        <v>3300</v>
      </c>
      <c r="AM44" s="59">
        <f>+'2. Incremental_Cost'!EI44</f>
        <v>0</v>
      </c>
      <c r="AN44" s="59">
        <f>+'2. Incremental_Cost'!EJ44</f>
        <v>0</v>
      </c>
      <c r="AO44" s="63">
        <f>+'2. Incremental_Cost'!EK44</f>
        <v>-3300</v>
      </c>
      <c r="AP44" s="63"/>
      <c r="AQ44" s="63">
        <f t="shared" si="43"/>
        <v>3300</v>
      </c>
      <c r="AR44" s="224">
        <f t="shared" si="33"/>
        <v>0</v>
      </c>
      <c r="AS44" s="224">
        <f t="shared" si="34"/>
        <v>0</v>
      </c>
      <c r="AT44" s="224">
        <f t="shared" si="35"/>
        <v>0</v>
      </c>
      <c r="AU44" s="66">
        <f>+'2. Incremental_Cost'!EM44</f>
        <v>0</v>
      </c>
      <c r="AV44" s="66"/>
      <c r="AW44" s="90">
        <f>+'2. Incremental_Cost'!EY44+'2. Incremental_Cost'!FF44</f>
        <v>8300</v>
      </c>
      <c r="AX44" s="90"/>
      <c r="AY44" s="90">
        <f>+'2. Incremental_Cost'!FE44</f>
        <v>0</v>
      </c>
      <c r="AZ44" s="90"/>
      <c r="BA44" s="90">
        <f>+'2. Incremental_Cost'!FH44</f>
        <v>8300</v>
      </c>
      <c r="BB44" s="90">
        <f>+'2. Incremental_Cost'!FI44+'2. Incremental_Cost'!FJ44</f>
        <v>0</v>
      </c>
      <c r="BC44" s="90">
        <f>+'2. Incremental_Cost'!FK44</f>
        <v>8300</v>
      </c>
      <c r="BD44" s="271">
        <f>+'2. Incremental_Cost'!FL44</f>
        <v>0</v>
      </c>
      <c r="BE44" s="271">
        <f>+'2. Incremental_Cost'!FM44</f>
        <v>0</v>
      </c>
      <c r="BF44" s="267">
        <f>+'2. Incremental_Cost'!FN44</f>
        <v>-8300</v>
      </c>
      <c r="BG44" s="267">
        <f>SUM(N44,AB44,AP44)</f>
        <v>3000</v>
      </c>
      <c r="BH44" s="267">
        <f t="shared" si="36"/>
        <v>11300</v>
      </c>
      <c r="BI44" s="224">
        <f t="shared" si="37"/>
        <v>0</v>
      </c>
      <c r="BJ44" s="224">
        <f t="shared" si="38"/>
        <v>0</v>
      </c>
      <c r="BK44" s="224">
        <f t="shared" si="39"/>
        <v>0</v>
      </c>
    </row>
    <row r="45" spans="1:63" ht="13.8" customHeight="1" outlineLevel="2" x14ac:dyDescent="0.3">
      <c r="B45" s="295"/>
      <c r="C45" s="297"/>
      <c r="D45" s="200" t="str">
        <f>+'2. Incremental_Cost'!D45</f>
        <v>Add as needed</v>
      </c>
      <c r="E45" s="54" t="str">
        <f>+'2. Incremental_Cost'!I45</f>
        <v>0</v>
      </c>
      <c r="F45" s="58">
        <f>+'2. Incremental_Cost'!AD45+'2. Incremental_Cost'!AN45</f>
        <v>0</v>
      </c>
      <c r="G45" s="58">
        <f>+'2. Incremental_Cost'!AM45</f>
        <v>0</v>
      </c>
      <c r="H45" s="58">
        <f>+'2. Incremental_Cost'!AQ45</f>
        <v>0</v>
      </c>
      <c r="I45" s="58">
        <f>+'2. Incremental_Cost'!AR45+'2. Incremental_Cost'!AS45</f>
        <v>0</v>
      </c>
      <c r="J45" s="58">
        <f>+'2. Incremental_Cost'!AT45</f>
        <v>0</v>
      </c>
      <c r="K45" s="59">
        <f>+'2. Incremental_Cost'!AU45</f>
        <v>0</v>
      </c>
      <c r="L45" s="59">
        <f>+'2. Incremental_Cost'!AV45</f>
        <v>0</v>
      </c>
      <c r="M45" s="63">
        <f>+'2. Incremental_Cost'!AW45</f>
        <v>0</v>
      </c>
      <c r="N45" s="63">
        <v>2000</v>
      </c>
      <c r="O45" s="63">
        <f t="shared" si="26"/>
        <v>2000</v>
      </c>
      <c r="P45" s="224">
        <f t="shared" si="27"/>
        <v>0</v>
      </c>
      <c r="Q45" s="224">
        <f t="shared" si="28"/>
        <v>0</v>
      </c>
      <c r="R45" s="224">
        <f t="shared" si="29"/>
        <v>0</v>
      </c>
      <c r="S45" s="54" t="str">
        <f>+'2. Incremental_Cost'!BC45</f>
        <v>0</v>
      </c>
      <c r="T45" s="58">
        <f>+'2. Incremental_Cost'!BX45+'2. Incremental_Cost'!CH45</f>
        <v>0</v>
      </c>
      <c r="U45" s="58">
        <f>+'2. Incremental_Cost'!CG45</f>
        <v>0</v>
      </c>
      <c r="V45" s="58">
        <f>+'2. Incremental_Cost'!CK45</f>
        <v>0</v>
      </c>
      <c r="W45" s="58">
        <f>+'2. Incremental_Cost'!CL45+'2. Incremental_Cost'!CM45</f>
        <v>0</v>
      </c>
      <c r="X45" s="58">
        <f>+'2. Incremental_Cost'!CN45</f>
        <v>0</v>
      </c>
      <c r="Y45" s="59">
        <f>+'2. Incremental_Cost'!CO45</f>
        <v>0</v>
      </c>
      <c r="Z45" s="59">
        <f>+'2. Incremental_Cost'!CP45</f>
        <v>0</v>
      </c>
      <c r="AA45" s="63">
        <f>+'2. Incremental_Cost'!CQ45</f>
        <v>0</v>
      </c>
      <c r="AB45" s="63">
        <v>6000</v>
      </c>
      <c r="AC45" s="63">
        <f t="shared" si="42"/>
        <v>6000</v>
      </c>
      <c r="AD45" s="224">
        <f t="shared" si="30"/>
        <v>0</v>
      </c>
      <c r="AE45" s="224">
        <f t="shared" si="31"/>
        <v>0</v>
      </c>
      <c r="AF45" s="224">
        <f t="shared" si="32"/>
        <v>0</v>
      </c>
      <c r="AG45" s="54" t="str">
        <f>+'2. Incremental_Cost'!CW45</f>
        <v>0</v>
      </c>
      <c r="AH45" s="58">
        <f>+'2. Incremental_Cost'!DR45+'2. Incremental_Cost'!EB45</f>
        <v>0</v>
      </c>
      <c r="AI45" s="58">
        <f>+'2. Incremental_Cost'!EA45</f>
        <v>0</v>
      </c>
      <c r="AJ45" s="58">
        <f>+'2. Incremental_Cost'!EE45</f>
        <v>0</v>
      </c>
      <c r="AK45" s="58">
        <f>+'2. Incremental_Cost'!EF45+'2. Incremental_Cost'!EG45</f>
        <v>0</v>
      </c>
      <c r="AL45" s="58">
        <f>+'2. Incremental_Cost'!EH45</f>
        <v>0</v>
      </c>
      <c r="AM45" s="59">
        <f>+'2. Incremental_Cost'!EI45</f>
        <v>0</v>
      </c>
      <c r="AN45" s="59">
        <f>+'2. Incremental_Cost'!EJ45</f>
        <v>0</v>
      </c>
      <c r="AO45" s="63">
        <f>+'2. Incremental_Cost'!EK45</f>
        <v>0</v>
      </c>
      <c r="AP45" s="63"/>
      <c r="AQ45" s="63">
        <f t="shared" si="43"/>
        <v>0</v>
      </c>
      <c r="AR45" s="224">
        <f t="shared" si="33"/>
        <v>0</v>
      </c>
      <c r="AS45" s="224">
        <f t="shared" si="34"/>
        <v>0</v>
      </c>
      <c r="AT45" s="224">
        <f t="shared" si="35"/>
        <v>0</v>
      </c>
      <c r="AU45" s="66">
        <f>+'2. Incremental_Cost'!EM45</f>
        <v>0</v>
      </c>
      <c r="AV45" s="66"/>
      <c r="AW45" s="90">
        <f>+'2. Incremental_Cost'!EY45+'2. Incremental_Cost'!FF45</f>
        <v>0</v>
      </c>
      <c r="AX45" s="90"/>
      <c r="AY45" s="90">
        <f>+'2. Incremental_Cost'!FE45</f>
        <v>0</v>
      </c>
      <c r="AZ45" s="90"/>
      <c r="BA45" s="90">
        <f>+'2. Incremental_Cost'!FH45</f>
        <v>0</v>
      </c>
      <c r="BB45" s="90">
        <f>+'2. Incremental_Cost'!FI45+'2. Incremental_Cost'!FJ45</f>
        <v>0</v>
      </c>
      <c r="BC45" s="90">
        <f>+'2. Incremental_Cost'!FK45</f>
        <v>0</v>
      </c>
      <c r="BD45" s="271">
        <f>+'2. Incremental_Cost'!FL45</f>
        <v>0</v>
      </c>
      <c r="BE45" s="271">
        <f>+'2. Incremental_Cost'!FM45</f>
        <v>0</v>
      </c>
      <c r="BF45" s="267">
        <f>+'2. Incremental_Cost'!FN45</f>
        <v>0</v>
      </c>
      <c r="BG45" s="267">
        <f>SUM(N45,AB45,AP45)</f>
        <v>8000</v>
      </c>
      <c r="BH45" s="267">
        <f t="shared" si="36"/>
        <v>8000</v>
      </c>
      <c r="BI45" s="224">
        <f t="shared" si="37"/>
        <v>0</v>
      </c>
      <c r="BJ45" s="224">
        <f t="shared" si="38"/>
        <v>0</v>
      </c>
      <c r="BK45" s="224">
        <f t="shared" si="39"/>
        <v>0</v>
      </c>
    </row>
    <row r="46" spans="1:63" outlineLevel="1" x14ac:dyDescent="0.3">
      <c r="B46" s="295"/>
      <c r="C46" s="297"/>
      <c r="D46" s="71" t="str">
        <f>+'2. Incremental_Cost'!D46</f>
        <v>Subtotal 3.2.</v>
      </c>
      <c r="E46" s="53">
        <f>+'2. Incremental_Cost'!I46</f>
        <v>0</v>
      </c>
      <c r="F46" s="55">
        <f>+'2. Incremental_Cost'!AD46+'2. Incremental_Cost'!AN46</f>
        <v>30000</v>
      </c>
      <c r="G46" s="55">
        <f>+'2. Incremental_Cost'!AM46</f>
        <v>0</v>
      </c>
      <c r="H46" s="55">
        <f>+'2. Incremental_Cost'!AQ46</f>
        <v>30000</v>
      </c>
      <c r="I46" s="55">
        <f>+'2. Incremental_Cost'!AR46+'2. Incremental_Cost'!AS46</f>
        <v>0</v>
      </c>
      <c r="J46" s="55">
        <f>+'2. Incremental_Cost'!AT46</f>
        <v>30000</v>
      </c>
      <c r="K46" s="201">
        <f>+'2. Incremental_Cost'!AU46</f>
        <v>0</v>
      </c>
      <c r="L46" s="201">
        <f>+'2. Incremental_Cost'!AV46</f>
        <v>0</v>
      </c>
      <c r="M46" s="60">
        <f>+'2. Incremental_Cost'!AW46</f>
        <v>-30000</v>
      </c>
      <c r="N46" s="60">
        <f>SUM(N42:N45)</f>
        <v>15000</v>
      </c>
      <c r="O46" s="60">
        <f t="shared" si="26"/>
        <v>45000</v>
      </c>
      <c r="P46" s="224">
        <f t="shared" si="27"/>
        <v>0</v>
      </c>
      <c r="Q46" s="224">
        <f t="shared" si="28"/>
        <v>0</v>
      </c>
      <c r="R46" s="224">
        <f t="shared" si="29"/>
        <v>0</v>
      </c>
      <c r="S46" s="61">
        <f>+'2. Incremental_Cost'!BC46</f>
        <v>0</v>
      </c>
      <c r="T46" s="62">
        <f>+'2. Incremental_Cost'!BX46+'2. Incremental_Cost'!CH46</f>
        <v>15000</v>
      </c>
      <c r="U46" s="62">
        <f>+'2. Incremental_Cost'!CG46</f>
        <v>0</v>
      </c>
      <c r="V46" s="62">
        <f>+'2. Incremental_Cost'!CK46</f>
        <v>15000</v>
      </c>
      <c r="W46" s="62">
        <f>+'2. Incremental_Cost'!CL46+'2. Incremental_Cost'!CM46</f>
        <v>0</v>
      </c>
      <c r="X46" s="62">
        <f>+'2. Incremental_Cost'!CN46</f>
        <v>15000</v>
      </c>
      <c r="Y46" s="213">
        <f>+'2. Incremental_Cost'!CO46</f>
        <v>0</v>
      </c>
      <c r="Z46" s="213">
        <f>+'2. Incremental_Cost'!CP46</f>
        <v>0</v>
      </c>
      <c r="AA46" s="214">
        <f>+'2. Incremental_Cost'!CQ46</f>
        <v>-15000</v>
      </c>
      <c r="AB46" s="214">
        <f>SUM(AB42:AB45)</f>
        <v>6000</v>
      </c>
      <c r="AC46" s="214">
        <f>+X46+AB46</f>
        <v>21000</v>
      </c>
      <c r="AD46" s="224">
        <f t="shared" si="30"/>
        <v>0</v>
      </c>
      <c r="AE46" s="224">
        <f t="shared" si="31"/>
        <v>0</v>
      </c>
      <c r="AF46" s="224">
        <f t="shared" si="32"/>
        <v>0</v>
      </c>
      <c r="AG46" s="64">
        <f>+'2. Incremental_Cost'!CW46</f>
        <v>0</v>
      </c>
      <c r="AH46" s="65">
        <f>+'2. Incremental_Cost'!DR46+'2. Incremental_Cost'!EB46</f>
        <v>5275</v>
      </c>
      <c r="AI46" s="65">
        <f>+'2. Incremental_Cost'!EA46</f>
        <v>0</v>
      </c>
      <c r="AJ46" s="65">
        <f>+'2. Incremental_Cost'!EE46</f>
        <v>5275</v>
      </c>
      <c r="AK46" s="65">
        <f>+'2. Incremental_Cost'!EF46+'2. Incremental_Cost'!EG46</f>
        <v>0</v>
      </c>
      <c r="AL46" s="65">
        <f>+'2. Incremental_Cost'!EH46</f>
        <v>5275</v>
      </c>
      <c r="AM46" s="220">
        <f>+'2. Incremental_Cost'!EI46</f>
        <v>0</v>
      </c>
      <c r="AN46" s="220">
        <f>+'2. Incremental_Cost'!EJ46</f>
        <v>0</v>
      </c>
      <c r="AO46" s="221">
        <f>+'2. Incremental_Cost'!EK46</f>
        <v>-5275</v>
      </c>
      <c r="AP46" s="221">
        <f>SUM(AP42:AP45)</f>
        <v>0</v>
      </c>
      <c r="AQ46" s="221">
        <f>+AL46+AP46</f>
        <v>5275</v>
      </c>
      <c r="AR46" s="224">
        <f t="shared" si="33"/>
        <v>0</v>
      </c>
      <c r="AS46" s="224">
        <f t="shared" si="34"/>
        <v>0</v>
      </c>
      <c r="AT46" s="224">
        <f t="shared" si="35"/>
        <v>0</v>
      </c>
      <c r="AU46" s="66">
        <f>+'2. Incremental_Cost'!EM46</f>
        <v>0</v>
      </c>
      <c r="AV46" s="66"/>
      <c r="AW46" s="90">
        <f>+'2. Incremental_Cost'!EY46+'2. Incremental_Cost'!FF46</f>
        <v>50275</v>
      </c>
      <c r="AX46" s="90"/>
      <c r="AY46" s="90">
        <f>+'2. Incremental_Cost'!FE46</f>
        <v>0</v>
      </c>
      <c r="AZ46" s="90"/>
      <c r="BA46" s="90">
        <f>+'2. Incremental_Cost'!FH46</f>
        <v>50275</v>
      </c>
      <c r="BB46" s="90">
        <f>+'2. Incremental_Cost'!FI46+'2. Incremental_Cost'!FJ46</f>
        <v>0</v>
      </c>
      <c r="BC46" s="90">
        <f>+'2. Incremental_Cost'!FK46</f>
        <v>50275</v>
      </c>
      <c r="BD46" s="271">
        <f>+'2. Incremental_Cost'!FL46</f>
        <v>0</v>
      </c>
      <c r="BE46" s="271">
        <f>+'2. Incremental_Cost'!FM46</f>
        <v>0</v>
      </c>
      <c r="BF46" s="267">
        <f>+'2. Incremental_Cost'!FN46</f>
        <v>-50275</v>
      </c>
      <c r="BG46" s="267">
        <f>SUM(BG42:BG45)</f>
        <v>21000</v>
      </c>
      <c r="BH46" s="267">
        <f t="shared" si="36"/>
        <v>71275</v>
      </c>
      <c r="BI46" s="224">
        <f t="shared" si="37"/>
        <v>0</v>
      </c>
      <c r="BJ46" s="224">
        <f t="shared" si="38"/>
        <v>0</v>
      </c>
      <c r="BK46" s="224">
        <f t="shared" si="39"/>
        <v>0</v>
      </c>
    </row>
    <row r="47" spans="1:63" ht="13.8" customHeight="1" outlineLevel="2" x14ac:dyDescent="0.3">
      <c r="B47" s="295"/>
      <c r="C47" s="297" t="str">
        <f>+'2. Incremental_Cost'!C47</f>
        <v>3.3. (name)</v>
      </c>
      <c r="D47" s="200" t="str">
        <f>+'2. Incremental_Cost'!D47</f>
        <v>3.3.1. (name)</v>
      </c>
      <c r="E47" s="54" t="str">
        <f>+'2. Incremental_Cost'!I47</f>
        <v>0</v>
      </c>
      <c r="F47" s="58">
        <f>+'2. Incremental_Cost'!AD47+'2. Incremental_Cost'!AN47</f>
        <v>11325</v>
      </c>
      <c r="G47" s="58">
        <f>+'2. Incremental_Cost'!AM47</f>
        <v>0</v>
      </c>
      <c r="H47" s="58">
        <f>+'2. Incremental_Cost'!AQ47</f>
        <v>11325</v>
      </c>
      <c r="I47" s="58">
        <f>+'2. Incremental_Cost'!AR47+'2. Incremental_Cost'!AS47</f>
        <v>0</v>
      </c>
      <c r="J47" s="58">
        <f>+'2. Incremental_Cost'!AT47</f>
        <v>11325</v>
      </c>
      <c r="K47" s="59">
        <f>+'2. Incremental_Cost'!AU47</f>
        <v>0</v>
      </c>
      <c r="L47" s="59">
        <f>+'2. Incremental_Cost'!AV47</f>
        <v>0</v>
      </c>
      <c r="M47" s="63">
        <f>+'2. Incremental_Cost'!AW47</f>
        <v>-11325</v>
      </c>
      <c r="N47" s="63"/>
      <c r="O47" s="63">
        <f t="shared" si="26"/>
        <v>11325</v>
      </c>
      <c r="P47" s="224">
        <f t="shared" si="27"/>
        <v>0</v>
      </c>
      <c r="Q47" s="224">
        <f t="shared" si="28"/>
        <v>0</v>
      </c>
      <c r="R47" s="224">
        <f t="shared" si="29"/>
        <v>0</v>
      </c>
      <c r="S47" s="54" t="str">
        <f>+'2. Incremental_Cost'!BC47</f>
        <v>0</v>
      </c>
      <c r="T47" s="58">
        <f>+'2. Incremental_Cost'!BX47+'2. Incremental_Cost'!CH47</f>
        <v>19175</v>
      </c>
      <c r="U47" s="58">
        <f>+'2. Incremental_Cost'!CG47</f>
        <v>0</v>
      </c>
      <c r="V47" s="58">
        <f>+'2. Incremental_Cost'!CK47</f>
        <v>19175</v>
      </c>
      <c r="W47" s="58">
        <f>+'2. Incremental_Cost'!CL47+'2. Incremental_Cost'!CM47</f>
        <v>0</v>
      </c>
      <c r="X47" s="58">
        <f>+'2. Incremental_Cost'!CN47</f>
        <v>19175</v>
      </c>
      <c r="Y47" s="59">
        <f>+'2. Incremental_Cost'!CO47</f>
        <v>0</v>
      </c>
      <c r="Z47" s="59">
        <f>+'2. Incremental_Cost'!CP47</f>
        <v>0</v>
      </c>
      <c r="AA47" s="63">
        <f>+'2. Incremental_Cost'!CQ47</f>
        <v>-19175</v>
      </c>
      <c r="AB47" s="63"/>
      <c r="AC47" s="63">
        <f>+X47+AB47</f>
        <v>19175</v>
      </c>
      <c r="AD47" s="224">
        <f t="shared" si="30"/>
        <v>0</v>
      </c>
      <c r="AE47" s="224">
        <f t="shared" si="31"/>
        <v>0</v>
      </c>
      <c r="AF47" s="224">
        <f t="shared" si="32"/>
        <v>0</v>
      </c>
      <c r="AG47" s="54" t="str">
        <f>+'2. Incremental_Cost'!CW47</f>
        <v>0</v>
      </c>
      <c r="AH47" s="58">
        <f>+'2. Incremental_Cost'!DR47+'2. Incremental_Cost'!EB47</f>
        <v>0</v>
      </c>
      <c r="AI47" s="58">
        <f>+'2. Incremental_Cost'!EA47</f>
        <v>0</v>
      </c>
      <c r="AJ47" s="58">
        <f>+'2. Incremental_Cost'!EE47</f>
        <v>0</v>
      </c>
      <c r="AK47" s="58">
        <f>+'2. Incremental_Cost'!EF47+'2. Incremental_Cost'!EG47</f>
        <v>0</v>
      </c>
      <c r="AL47" s="58">
        <f>+'2. Incremental_Cost'!EH47</f>
        <v>0</v>
      </c>
      <c r="AM47" s="59">
        <f>+'2. Incremental_Cost'!EI47</f>
        <v>0</v>
      </c>
      <c r="AN47" s="59">
        <f>+'2. Incremental_Cost'!EJ47</f>
        <v>0</v>
      </c>
      <c r="AO47" s="63">
        <f>+'2. Incremental_Cost'!EK47</f>
        <v>0</v>
      </c>
      <c r="AP47" s="63"/>
      <c r="AQ47" s="63">
        <f>+AL47+AP47</f>
        <v>0</v>
      </c>
      <c r="AR47" s="224">
        <f t="shared" si="33"/>
        <v>0</v>
      </c>
      <c r="AS47" s="224">
        <f t="shared" si="34"/>
        <v>0</v>
      </c>
      <c r="AT47" s="224">
        <f t="shared" si="35"/>
        <v>0</v>
      </c>
      <c r="AU47" s="66">
        <f>+'2. Incremental_Cost'!EM47</f>
        <v>0</v>
      </c>
      <c r="AV47" s="66"/>
      <c r="AW47" s="90">
        <f>+'2. Incremental_Cost'!EY47+'2. Incremental_Cost'!FF47</f>
        <v>30500</v>
      </c>
      <c r="AX47" s="90"/>
      <c r="AY47" s="90">
        <f>+'2. Incremental_Cost'!FE47</f>
        <v>0</v>
      </c>
      <c r="AZ47" s="90"/>
      <c r="BA47" s="90">
        <f>+'2. Incremental_Cost'!FH47</f>
        <v>30500</v>
      </c>
      <c r="BB47" s="90">
        <f>+'2. Incremental_Cost'!FI47+'2. Incremental_Cost'!FJ47</f>
        <v>0</v>
      </c>
      <c r="BC47" s="90">
        <f>+'2. Incremental_Cost'!FK47</f>
        <v>30500</v>
      </c>
      <c r="BD47" s="271">
        <f>+'2. Incremental_Cost'!FL47</f>
        <v>0</v>
      </c>
      <c r="BE47" s="271">
        <f>+'2. Incremental_Cost'!FM47</f>
        <v>0</v>
      </c>
      <c r="BF47" s="267">
        <f>+'2. Incremental_Cost'!FN47</f>
        <v>-30500</v>
      </c>
      <c r="BG47" s="267">
        <f>SUM(N47,AB47,AP47)</f>
        <v>0</v>
      </c>
      <c r="BH47" s="267">
        <f t="shared" si="36"/>
        <v>30500</v>
      </c>
      <c r="BI47" s="224">
        <f t="shared" si="37"/>
        <v>0</v>
      </c>
      <c r="BJ47" s="224">
        <f t="shared" si="38"/>
        <v>0</v>
      </c>
      <c r="BK47" s="224">
        <f t="shared" si="39"/>
        <v>0</v>
      </c>
    </row>
    <row r="48" spans="1:63" ht="13.8" customHeight="1" outlineLevel="2" x14ac:dyDescent="0.3">
      <c r="B48" s="295"/>
      <c r="C48" s="297"/>
      <c r="D48" s="200" t="str">
        <f>+'2. Incremental_Cost'!D48</f>
        <v>3.3.2. (name)</v>
      </c>
      <c r="E48" s="54" t="str">
        <f>+'2. Incremental_Cost'!I48</f>
        <v>0</v>
      </c>
      <c r="F48" s="58">
        <f>+'2. Incremental_Cost'!AD48+'2. Incremental_Cost'!AN48</f>
        <v>19000</v>
      </c>
      <c r="G48" s="58">
        <f>+'2. Incremental_Cost'!AM48</f>
        <v>0</v>
      </c>
      <c r="H48" s="58">
        <f>+'2. Incremental_Cost'!AQ48</f>
        <v>19000</v>
      </c>
      <c r="I48" s="58">
        <f>+'2. Incremental_Cost'!AR48+'2. Incremental_Cost'!AS48</f>
        <v>0</v>
      </c>
      <c r="J48" s="58">
        <f>+'2. Incremental_Cost'!AT48</f>
        <v>19000</v>
      </c>
      <c r="K48" s="59">
        <f>+'2. Incremental_Cost'!AU48</f>
        <v>0</v>
      </c>
      <c r="L48" s="59">
        <f>+'2. Incremental_Cost'!AV48</f>
        <v>0</v>
      </c>
      <c r="M48" s="63">
        <f>+'2. Incremental_Cost'!AW48</f>
        <v>-19000</v>
      </c>
      <c r="N48" s="63"/>
      <c r="O48" s="63">
        <f t="shared" si="26"/>
        <v>19000</v>
      </c>
      <c r="P48" s="224">
        <f t="shared" si="27"/>
        <v>0</v>
      </c>
      <c r="Q48" s="224">
        <f t="shared" si="28"/>
        <v>0</v>
      </c>
      <c r="R48" s="224">
        <f t="shared" si="29"/>
        <v>0</v>
      </c>
      <c r="S48" s="54" t="str">
        <f>+'2. Incremental_Cost'!BC48</f>
        <v>0</v>
      </c>
      <c r="T48" s="58">
        <f>+'2. Incremental_Cost'!BX48+'2. Incremental_Cost'!CH48</f>
        <v>5000</v>
      </c>
      <c r="U48" s="58">
        <f>+'2. Incremental_Cost'!CG48</f>
        <v>0</v>
      </c>
      <c r="V48" s="58">
        <f>+'2. Incremental_Cost'!CK48</f>
        <v>5000</v>
      </c>
      <c r="W48" s="58">
        <f>+'2. Incremental_Cost'!CL48+'2. Incremental_Cost'!CM48</f>
        <v>0</v>
      </c>
      <c r="X48" s="58">
        <f>+'2. Incremental_Cost'!CN48</f>
        <v>5000</v>
      </c>
      <c r="Y48" s="59">
        <f>+'2. Incremental_Cost'!CO48</f>
        <v>0</v>
      </c>
      <c r="Z48" s="59">
        <f>+'2. Incremental_Cost'!CP48</f>
        <v>0</v>
      </c>
      <c r="AA48" s="63">
        <f>+'2. Incremental_Cost'!CQ48</f>
        <v>-5000</v>
      </c>
      <c r="AB48" s="63"/>
      <c r="AC48" s="63">
        <f t="shared" ref="AC48:AC50" si="44">+X48+AB48</f>
        <v>5000</v>
      </c>
      <c r="AD48" s="224">
        <f t="shared" si="30"/>
        <v>0</v>
      </c>
      <c r="AE48" s="224">
        <f t="shared" si="31"/>
        <v>0</v>
      </c>
      <c r="AF48" s="224">
        <f t="shared" si="32"/>
        <v>0</v>
      </c>
      <c r="AG48" s="54" t="str">
        <f>+'2. Incremental_Cost'!CW48</f>
        <v>0</v>
      </c>
      <c r="AH48" s="58">
        <f>+'2. Incremental_Cost'!DR48+'2. Incremental_Cost'!EB48</f>
        <v>7000</v>
      </c>
      <c r="AI48" s="58">
        <f>+'2. Incremental_Cost'!EA48</f>
        <v>0</v>
      </c>
      <c r="AJ48" s="58">
        <f>+'2. Incremental_Cost'!EE48</f>
        <v>7000</v>
      </c>
      <c r="AK48" s="58">
        <f>+'2. Incremental_Cost'!EF48+'2. Incremental_Cost'!EG48</f>
        <v>0</v>
      </c>
      <c r="AL48" s="58">
        <f>+'2. Incremental_Cost'!EH48</f>
        <v>7000</v>
      </c>
      <c r="AM48" s="59">
        <f>+'2. Incremental_Cost'!EI48</f>
        <v>0</v>
      </c>
      <c r="AN48" s="59">
        <f>+'2. Incremental_Cost'!EJ48</f>
        <v>0</v>
      </c>
      <c r="AO48" s="63">
        <f>+'2. Incremental_Cost'!EK48</f>
        <v>-7000</v>
      </c>
      <c r="AP48" s="63"/>
      <c r="AQ48" s="63">
        <f t="shared" ref="AQ48:AQ50" si="45">+AL48+AP48</f>
        <v>7000</v>
      </c>
      <c r="AR48" s="224">
        <f t="shared" si="33"/>
        <v>0</v>
      </c>
      <c r="AS48" s="224">
        <f t="shared" si="34"/>
        <v>0</v>
      </c>
      <c r="AT48" s="224">
        <f t="shared" si="35"/>
        <v>0</v>
      </c>
      <c r="AU48" s="66">
        <f>+'2. Incremental_Cost'!EM48</f>
        <v>0</v>
      </c>
      <c r="AV48" s="66"/>
      <c r="AW48" s="90">
        <f>+'2. Incremental_Cost'!EY48+'2. Incremental_Cost'!FF48</f>
        <v>31000</v>
      </c>
      <c r="AX48" s="90"/>
      <c r="AY48" s="90">
        <f>+'2. Incremental_Cost'!FE48</f>
        <v>0</v>
      </c>
      <c r="AZ48" s="90"/>
      <c r="BA48" s="90">
        <f>+'2. Incremental_Cost'!FH48</f>
        <v>31000</v>
      </c>
      <c r="BB48" s="90">
        <f>+'2. Incremental_Cost'!FI48+'2. Incremental_Cost'!FJ48</f>
        <v>0</v>
      </c>
      <c r="BC48" s="90">
        <f>+'2. Incremental_Cost'!FK48</f>
        <v>31000</v>
      </c>
      <c r="BD48" s="271">
        <f>+'2. Incremental_Cost'!FL48</f>
        <v>0</v>
      </c>
      <c r="BE48" s="271">
        <f>+'2. Incremental_Cost'!FM48</f>
        <v>0</v>
      </c>
      <c r="BF48" s="267">
        <f>+'2. Incremental_Cost'!FN48</f>
        <v>-31000</v>
      </c>
      <c r="BG48" s="267">
        <f>SUM(N48,AB48,AP48)</f>
        <v>0</v>
      </c>
      <c r="BH48" s="267">
        <f t="shared" si="36"/>
        <v>31000</v>
      </c>
      <c r="BI48" s="224">
        <f t="shared" si="37"/>
        <v>0</v>
      </c>
      <c r="BJ48" s="224">
        <f t="shared" si="38"/>
        <v>0</v>
      </c>
      <c r="BK48" s="224">
        <f t="shared" si="39"/>
        <v>0</v>
      </c>
    </row>
    <row r="49" spans="1:63" ht="13.8" customHeight="1" outlineLevel="2" x14ac:dyDescent="0.3">
      <c r="B49" s="295"/>
      <c r="C49" s="297"/>
      <c r="D49" s="200" t="str">
        <f>+'2. Incremental_Cost'!D49</f>
        <v>3.3.3. (name)</v>
      </c>
      <c r="E49" s="54" t="str">
        <f>+'2. Incremental_Cost'!I49</f>
        <v>0</v>
      </c>
      <c r="F49" s="58">
        <f>+'2. Incremental_Cost'!AD49+'2. Incremental_Cost'!AN49</f>
        <v>0</v>
      </c>
      <c r="G49" s="58">
        <f>+'2. Incremental_Cost'!AM49</f>
        <v>0</v>
      </c>
      <c r="H49" s="58">
        <f>+'2. Incremental_Cost'!AQ49</f>
        <v>0</v>
      </c>
      <c r="I49" s="58">
        <f>+'2. Incremental_Cost'!AR49+'2. Incremental_Cost'!AS49</f>
        <v>0</v>
      </c>
      <c r="J49" s="58">
        <f>+'2. Incremental_Cost'!AT49</f>
        <v>0</v>
      </c>
      <c r="K49" s="59">
        <f>+'2. Incremental_Cost'!AU49</f>
        <v>0</v>
      </c>
      <c r="L49" s="59">
        <f>+'2. Incremental_Cost'!AV49</f>
        <v>0</v>
      </c>
      <c r="M49" s="63">
        <f>+'2. Incremental_Cost'!AW49</f>
        <v>0</v>
      </c>
      <c r="N49" s="63">
        <v>5000</v>
      </c>
      <c r="O49" s="63">
        <f t="shared" si="26"/>
        <v>5000</v>
      </c>
      <c r="P49" s="224">
        <f t="shared" si="27"/>
        <v>0</v>
      </c>
      <c r="Q49" s="224">
        <f t="shared" si="28"/>
        <v>0</v>
      </c>
      <c r="R49" s="224">
        <f t="shared" si="29"/>
        <v>0</v>
      </c>
      <c r="S49" s="54" t="str">
        <f>+'2. Incremental_Cost'!BC49</f>
        <v>0</v>
      </c>
      <c r="T49" s="58">
        <f>+'2. Incremental_Cost'!BX49+'2. Incremental_Cost'!CH49</f>
        <v>5000</v>
      </c>
      <c r="U49" s="58">
        <f>+'2. Incremental_Cost'!CG49</f>
        <v>0</v>
      </c>
      <c r="V49" s="58">
        <f>+'2. Incremental_Cost'!CK49</f>
        <v>5000</v>
      </c>
      <c r="W49" s="58">
        <f>+'2. Incremental_Cost'!CL49+'2. Incremental_Cost'!CM49</f>
        <v>0</v>
      </c>
      <c r="X49" s="58">
        <f>+'2. Incremental_Cost'!CN49</f>
        <v>5000</v>
      </c>
      <c r="Y49" s="59">
        <f>+'2. Incremental_Cost'!CO49</f>
        <v>0</v>
      </c>
      <c r="Z49" s="59">
        <f>+'2. Incremental_Cost'!CP49</f>
        <v>0</v>
      </c>
      <c r="AA49" s="63">
        <f>+'2. Incremental_Cost'!CQ49</f>
        <v>-5000</v>
      </c>
      <c r="AB49" s="63"/>
      <c r="AC49" s="63">
        <f t="shared" si="44"/>
        <v>5000</v>
      </c>
      <c r="AD49" s="224">
        <f t="shared" si="30"/>
        <v>0</v>
      </c>
      <c r="AE49" s="224">
        <f t="shared" si="31"/>
        <v>0</v>
      </c>
      <c r="AF49" s="224">
        <f t="shared" si="32"/>
        <v>0</v>
      </c>
      <c r="AG49" s="54" t="str">
        <f>+'2. Incremental_Cost'!CW49</f>
        <v>0</v>
      </c>
      <c r="AH49" s="58">
        <f>+'2. Incremental_Cost'!DR49+'2. Incremental_Cost'!EB49</f>
        <v>7850</v>
      </c>
      <c r="AI49" s="58">
        <f>+'2. Incremental_Cost'!EA49</f>
        <v>0</v>
      </c>
      <c r="AJ49" s="58">
        <f>+'2. Incremental_Cost'!EE49</f>
        <v>7850</v>
      </c>
      <c r="AK49" s="58">
        <f>+'2. Incremental_Cost'!EF49+'2. Incremental_Cost'!EG49</f>
        <v>0</v>
      </c>
      <c r="AL49" s="58">
        <f>+'2. Incremental_Cost'!EH49</f>
        <v>7850</v>
      </c>
      <c r="AM49" s="59">
        <f>+'2. Incremental_Cost'!EI49</f>
        <v>0</v>
      </c>
      <c r="AN49" s="59">
        <f>+'2. Incremental_Cost'!EJ49</f>
        <v>0</v>
      </c>
      <c r="AO49" s="63">
        <f>+'2. Incremental_Cost'!EK49</f>
        <v>-7850</v>
      </c>
      <c r="AP49" s="63"/>
      <c r="AQ49" s="63">
        <f t="shared" si="45"/>
        <v>7850</v>
      </c>
      <c r="AR49" s="224">
        <f t="shared" si="33"/>
        <v>0</v>
      </c>
      <c r="AS49" s="224">
        <f t="shared" si="34"/>
        <v>0</v>
      </c>
      <c r="AT49" s="224">
        <f t="shared" si="35"/>
        <v>0</v>
      </c>
      <c r="AU49" s="66">
        <f>+'2. Incremental_Cost'!EM49</f>
        <v>0</v>
      </c>
      <c r="AV49" s="66"/>
      <c r="AW49" s="90">
        <f>+'2. Incremental_Cost'!EY49+'2. Incremental_Cost'!FF49</f>
        <v>12850</v>
      </c>
      <c r="AX49" s="90"/>
      <c r="AY49" s="90">
        <f>+'2. Incremental_Cost'!FE49</f>
        <v>0</v>
      </c>
      <c r="AZ49" s="90"/>
      <c r="BA49" s="90">
        <f>+'2. Incremental_Cost'!FH49</f>
        <v>12850</v>
      </c>
      <c r="BB49" s="90">
        <f>+'2. Incremental_Cost'!FI49+'2. Incremental_Cost'!FJ49</f>
        <v>0</v>
      </c>
      <c r="BC49" s="90">
        <f>+'2. Incremental_Cost'!FK49</f>
        <v>12850</v>
      </c>
      <c r="BD49" s="271">
        <f>+'2. Incremental_Cost'!FL49</f>
        <v>0</v>
      </c>
      <c r="BE49" s="271">
        <f>+'2. Incremental_Cost'!FM49</f>
        <v>0</v>
      </c>
      <c r="BF49" s="267">
        <f>+'2. Incremental_Cost'!FN49</f>
        <v>-12850</v>
      </c>
      <c r="BG49" s="267">
        <f>SUM(N49,AB49,AP49)</f>
        <v>5000</v>
      </c>
      <c r="BH49" s="267">
        <f t="shared" si="36"/>
        <v>17850</v>
      </c>
      <c r="BI49" s="224">
        <f t="shared" si="37"/>
        <v>0</v>
      </c>
      <c r="BJ49" s="224">
        <f t="shared" si="38"/>
        <v>0</v>
      </c>
      <c r="BK49" s="224">
        <f t="shared" si="39"/>
        <v>0</v>
      </c>
    </row>
    <row r="50" spans="1:63" ht="13.8" customHeight="1" outlineLevel="2" x14ac:dyDescent="0.3">
      <c r="B50" s="295"/>
      <c r="C50" s="297"/>
      <c r="D50" s="200" t="str">
        <f>+'2. Incremental_Cost'!D50</f>
        <v>Add as needed</v>
      </c>
      <c r="E50" s="54" t="str">
        <f>+'2. Incremental_Cost'!I50</f>
        <v>0</v>
      </c>
      <c r="F50" s="58">
        <f>+'2. Incremental_Cost'!AD50+'2. Incremental_Cost'!AN50</f>
        <v>0</v>
      </c>
      <c r="G50" s="58">
        <f>+'2. Incremental_Cost'!AM50</f>
        <v>0</v>
      </c>
      <c r="H50" s="58">
        <f>+'2. Incremental_Cost'!AQ50</f>
        <v>0</v>
      </c>
      <c r="I50" s="58">
        <f>+'2. Incremental_Cost'!AR50+'2. Incremental_Cost'!AS50</f>
        <v>0</v>
      </c>
      <c r="J50" s="58">
        <f>+'2. Incremental_Cost'!AT50</f>
        <v>0</v>
      </c>
      <c r="K50" s="59">
        <f>+'2. Incremental_Cost'!AU50</f>
        <v>0</v>
      </c>
      <c r="L50" s="59">
        <f>+'2. Incremental_Cost'!AV50</f>
        <v>0</v>
      </c>
      <c r="M50" s="63">
        <f>+'2. Incremental_Cost'!AW50</f>
        <v>0</v>
      </c>
      <c r="N50" s="63">
        <v>2000</v>
      </c>
      <c r="O50" s="63">
        <f t="shared" si="26"/>
        <v>2000</v>
      </c>
      <c r="P50" s="224">
        <f t="shared" si="27"/>
        <v>0</v>
      </c>
      <c r="Q50" s="224">
        <f t="shared" si="28"/>
        <v>0</v>
      </c>
      <c r="R50" s="224">
        <f t="shared" si="29"/>
        <v>0</v>
      </c>
      <c r="S50" s="54" t="str">
        <f>+'2. Incremental_Cost'!BC50</f>
        <v>0</v>
      </c>
      <c r="T50" s="58">
        <f>+'2. Incremental_Cost'!BX50+'2. Incremental_Cost'!CH50</f>
        <v>0</v>
      </c>
      <c r="U50" s="58">
        <f>+'2. Incremental_Cost'!CG50</f>
        <v>0</v>
      </c>
      <c r="V50" s="58">
        <f>+'2. Incremental_Cost'!CK50</f>
        <v>0</v>
      </c>
      <c r="W50" s="58">
        <f>+'2. Incremental_Cost'!CL50+'2. Incremental_Cost'!CM50</f>
        <v>0</v>
      </c>
      <c r="X50" s="58">
        <f>+'2. Incremental_Cost'!CN50</f>
        <v>0</v>
      </c>
      <c r="Y50" s="59">
        <f>+'2. Incremental_Cost'!CO50</f>
        <v>0</v>
      </c>
      <c r="Z50" s="59">
        <f>+'2. Incremental_Cost'!CP50</f>
        <v>0</v>
      </c>
      <c r="AA50" s="63">
        <f>+'2. Incremental_Cost'!CQ50</f>
        <v>0</v>
      </c>
      <c r="AB50" s="63">
        <v>7000</v>
      </c>
      <c r="AC50" s="63">
        <f t="shared" si="44"/>
        <v>7000</v>
      </c>
      <c r="AD50" s="224">
        <f t="shared" si="30"/>
        <v>0</v>
      </c>
      <c r="AE50" s="224">
        <f t="shared" si="31"/>
        <v>0</v>
      </c>
      <c r="AF50" s="224">
        <f t="shared" si="32"/>
        <v>0</v>
      </c>
      <c r="AG50" s="54" t="str">
        <f>+'2. Incremental_Cost'!CW50</f>
        <v>0</v>
      </c>
      <c r="AH50" s="58">
        <f>+'2. Incremental_Cost'!DR50+'2. Incremental_Cost'!EB50</f>
        <v>0</v>
      </c>
      <c r="AI50" s="58">
        <f>+'2. Incremental_Cost'!EA50</f>
        <v>0</v>
      </c>
      <c r="AJ50" s="58">
        <f>+'2. Incremental_Cost'!EE50</f>
        <v>0</v>
      </c>
      <c r="AK50" s="58">
        <f>+'2. Incremental_Cost'!EF50+'2. Incremental_Cost'!EG50</f>
        <v>0</v>
      </c>
      <c r="AL50" s="58">
        <f>+'2. Incremental_Cost'!EH50</f>
        <v>0</v>
      </c>
      <c r="AM50" s="59">
        <f>+'2. Incremental_Cost'!EI50</f>
        <v>0</v>
      </c>
      <c r="AN50" s="59">
        <f>+'2. Incremental_Cost'!EJ50</f>
        <v>0</v>
      </c>
      <c r="AO50" s="63">
        <f>+'2. Incremental_Cost'!EK50</f>
        <v>0</v>
      </c>
      <c r="AP50" s="63"/>
      <c r="AQ50" s="63">
        <f t="shared" si="45"/>
        <v>0</v>
      </c>
      <c r="AR50" s="224">
        <f t="shared" si="33"/>
        <v>0</v>
      </c>
      <c r="AS50" s="224">
        <f t="shared" si="34"/>
        <v>0</v>
      </c>
      <c r="AT50" s="224">
        <f t="shared" si="35"/>
        <v>0</v>
      </c>
      <c r="AU50" s="66">
        <f>+'2. Incremental_Cost'!EM50</f>
        <v>0</v>
      </c>
      <c r="AV50" s="66"/>
      <c r="AW50" s="90">
        <f>+'2. Incremental_Cost'!EY50+'2. Incremental_Cost'!FF50</f>
        <v>0</v>
      </c>
      <c r="AX50" s="90"/>
      <c r="AY50" s="90">
        <f>+'2. Incremental_Cost'!FE50</f>
        <v>0</v>
      </c>
      <c r="AZ50" s="90"/>
      <c r="BA50" s="90">
        <f>+'2. Incremental_Cost'!FH50</f>
        <v>0</v>
      </c>
      <c r="BB50" s="90">
        <f>+'2. Incremental_Cost'!FI50+'2. Incremental_Cost'!FJ50</f>
        <v>0</v>
      </c>
      <c r="BC50" s="90">
        <f>+'2. Incremental_Cost'!FK50</f>
        <v>0</v>
      </c>
      <c r="BD50" s="271">
        <f>+'2. Incremental_Cost'!FL50</f>
        <v>0</v>
      </c>
      <c r="BE50" s="271">
        <f>+'2. Incremental_Cost'!FM50</f>
        <v>0</v>
      </c>
      <c r="BF50" s="267">
        <f>+'2. Incremental_Cost'!FN50</f>
        <v>0</v>
      </c>
      <c r="BG50" s="267">
        <f>SUM(N50,AB50,AP50)</f>
        <v>9000</v>
      </c>
      <c r="BH50" s="267">
        <f t="shared" si="36"/>
        <v>9000</v>
      </c>
      <c r="BI50" s="224">
        <f t="shared" si="37"/>
        <v>0</v>
      </c>
      <c r="BJ50" s="224">
        <f t="shared" si="38"/>
        <v>0</v>
      </c>
      <c r="BK50" s="224">
        <f t="shared" si="39"/>
        <v>0</v>
      </c>
    </row>
    <row r="51" spans="1:63" outlineLevel="1" x14ac:dyDescent="0.3">
      <c r="B51" s="295"/>
      <c r="C51" s="297"/>
      <c r="D51" s="71" t="str">
        <f>+'2. Incremental_Cost'!D51</f>
        <v>Subtotal 3.3.</v>
      </c>
      <c r="E51" s="53">
        <f>+'2. Incremental_Cost'!I51</f>
        <v>0</v>
      </c>
      <c r="F51" s="55">
        <f>+'2. Incremental_Cost'!AD51+'2. Incremental_Cost'!AN51</f>
        <v>30325</v>
      </c>
      <c r="G51" s="55">
        <f>+'2. Incremental_Cost'!AM51</f>
        <v>0</v>
      </c>
      <c r="H51" s="55">
        <f>+'2. Incremental_Cost'!AQ51</f>
        <v>30325</v>
      </c>
      <c r="I51" s="55">
        <f>+'2. Incremental_Cost'!AR51+'2. Incremental_Cost'!AS51</f>
        <v>0</v>
      </c>
      <c r="J51" s="55">
        <f>+'2. Incremental_Cost'!AT51</f>
        <v>30325</v>
      </c>
      <c r="K51" s="201">
        <f>+'2. Incremental_Cost'!AU51</f>
        <v>0</v>
      </c>
      <c r="L51" s="201">
        <f>+'2. Incremental_Cost'!AV51</f>
        <v>0</v>
      </c>
      <c r="M51" s="60">
        <f>+'2. Incremental_Cost'!AW51</f>
        <v>-30325</v>
      </c>
      <c r="N51" s="60">
        <f>SUM(N47:N50)</f>
        <v>7000</v>
      </c>
      <c r="O51" s="60">
        <f t="shared" si="26"/>
        <v>37325</v>
      </c>
      <c r="P51" s="224">
        <f t="shared" si="27"/>
        <v>0</v>
      </c>
      <c r="Q51" s="224">
        <f t="shared" si="28"/>
        <v>0</v>
      </c>
      <c r="R51" s="224">
        <f t="shared" si="29"/>
        <v>0</v>
      </c>
      <c r="S51" s="61">
        <f>+'2. Incremental_Cost'!BC51</f>
        <v>0</v>
      </c>
      <c r="T51" s="62">
        <f>+'2. Incremental_Cost'!BX51+'2. Incremental_Cost'!CH51</f>
        <v>29175</v>
      </c>
      <c r="U51" s="62">
        <f>+'2. Incremental_Cost'!CG51</f>
        <v>0</v>
      </c>
      <c r="V51" s="62">
        <f>+'2. Incremental_Cost'!CK51</f>
        <v>29175</v>
      </c>
      <c r="W51" s="62">
        <f>+'2. Incremental_Cost'!CL51+'2. Incremental_Cost'!CM51</f>
        <v>0</v>
      </c>
      <c r="X51" s="62">
        <f>+'2. Incremental_Cost'!CN51</f>
        <v>29175</v>
      </c>
      <c r="Y51" s="213">
        <f>+'2. Incremental_Cost'!CO51</f>
        <v>0</v>
      </c>
      <c r="Z51" s="213">
        <f>+'2. Incremental_Cost'!CP51</f>
        <v>0</v>
      </c>
      <c r="AA51" s="214">
        <f>+'2. Incremental_Cost'!CQ51</f>
        <v>-29175</v>
      </c>
      <c r="AB51" s="214">
        <f>SUM(AB47:AB50)</f>
        <v>7000</v>
      </c>
      <c r="AC51" s="214">
        <f>+X51+AB51</f>
        <v>36175</v>
      </c>
      <c r="AD51" s="224">
        <f t="shared" si="30"/>
        <v>0</v>
      </c>
      <c r="AE51" s="224">
        <f t="shared" si="31"/>
        <v>0</v>
      </c>
      <c r="AF51" s="224">
        <f t="shared" si="32"/>
        <v>0</v>
      </c>
      <c r="AG51" s="64">
        <f>+'2. Incremental_Cost'!CW51</f>
        <v>0</v>
      </c>
      <c r="AH51" s="65">
        <f>+'2. Incremental_Cost'!DR51+'2. Incremental_Cost'!EB51</f>
        <v>14850</v>
      </c>
      <c r="AI51" s="65">
        <f>+'2. Incremental_Cost'!EA51</f>
        <v>0</v>
      </c>
      <c r="AJ51" s="65">
        <f>+'2. Incremental_Cost'!EE51</f>
        <v>14850</v>
      </c>
      <c r="AK51" s="65">
        <f>+'2. Incremental_Cost'!EF51+'2. Incremental_Cost'!EG51</f>
        <v>0</v>
      </c>
      <c r="AL51" s="65">
        <f>+'2. Incremental_Cost'!EH51</f>
        <v>14850</v>
      </c>
      <c r="AM51" s="220">
        <f>+'2. Incremental_Cost'!EI51</f>
        <v>0</v>
      </c>
      <c r="AN51" s="220">
        <f>+'2. Incremental_Cost'!EJ51</f>
        <v>0</v>
      </c>
      <c r="AO51" s="221">
        <f>+'2. Incremental_Cost'!EK51</f>
        <v>-14850</v>
      </c>
      <c r="AP51" s="221">
        <f>SUM(AP47:AP50)</f>
        <v>0</v>
      </c>
      <c r="AQ51" s="221">
        <f>+AL51+AP51</f>
        <v>14850</v>
      </c>
      <c r="AR51" s="224">
        <f t="shared" si="33"/>
        <v>0</v>
      </c>
      <c r="AS51" s="224">
        <f t="shared" si="34"/>
        <v>0</v>
      </c>
      <c r="AT51" s="224">
        <f t="shared" si="35"/>
        <v>0</v>
      </c>
      <c r="AU51" s="66">
        <f>+'2. Incremental_Cost'!EM51</f>
        <v>0</v>
      </c>
      <c r="AV51" s="66"/>
      <c r="AW51" s="90">
        <f>+'2. Incremental_Cost'!EY51+'2. Incremental_Cost'!FF51</f>
        <v>74350</v>
      </c>
      <c r="AX51" s="90"/>
      <c r="AY51" s="90">
        <f>+'2. Incremental_Cost'!FE51</f>
        <v>0</v>
      </c>
      <c r="AZ51" s="90"/>
      <c r="BA51" s="90">
        <f>+'2. Incremental_Cost'!FH51</f>
        <v>74350</v>
      </c>
      <c r="BB51" s="90">
        <f>+'2. Incremental_Cost'!FI51+'2. Incremental_Cost'!FJ51</f>
        <v>0</v>
      </c>
      <c r="BC51" s="90">
        <f>+'2. Incremental_Cost'!FK51</f>
        <v>74350</v>
      </c>
      <c r="BD51" s="271">
        <f>+'2. Incremental_Cost'!FL51</f>
        <v>0</v>
      </c>
      <c r="BE51" s="271">
        <f>+'2. Incremental_Cost'!FM51</f>
        <v>0</v>
      </c>
      <c r="BF51" s="267">
        <f>+'2. Incremental_Cost'!FN51</f>
        <v>-74350</v>
      </c>
      <c r="BG51" s="267">
        <f>SUM(BG47:BG50)</f>
        <v>14000</v>
      </c>
      <c r="BH51" s="267">
        <f t="shared" si="36"/>
        <v>88350</v>
      </c>
      <c r="BI51" s="224">
        <f t="shared" si="37"/>
        <v>0</v>
      </c>
      <c r="BJ51" s="224">
        <f t="shared" si="38"/>
        <v>0</v>
      </c>
      <c r="BK51" s="224">
        <f t="shared" si="39"/>
        <v>0</v>
      </c>
    </row>
    <row r="52" spans="1:63" s="100" customFormat="1" x14ac:dyDescent="0.3">
      <c r="A52" s="25"/>
      <c r="B52" s="296"/>
      <c r="C52" s="94" t="str">
        <f>+'2. Incremental_Cost'!C52</f>
        <v>Subtotal 3.</v>
      </c>
      <c r="D52" s="178"/>
      <c r="E52" s="234">
        <f>+'2. Incremental_Cost'!I52</f>
        <v>0</v>
      </c>
      <c r="F52" s="233">
        <f>+'2. Incremental_Cost'!AD52+'2. Incremental_Cost'!AN52</f>
        <v>60325</v>
      </c>
      <c r="G52" s="233">
        <f>+'2. Incremental_Cost'!AM52</f>
        <v>0</v>
      </c>
      <c r="H52" s="233">
        <f>+'2. Incremental_Cost'!AQ52</f>
        <v>60325</v>
      </c>
      <c r="I52" s="233">
        <f>+'2. Incremental_Cost'!AR52+'2. Incremental_Cost'!AS52</f>
        <v>0</v>
      </c>
      <c r="J52" s="233">
        <f>+'2. Incremental_Cost'!AT52</f>
        <v>60325</v>
      </c>
      <c r="K52" s="235">
        <f>+'2. Incremental_Cost'!AU52</f>
        <v>0</v>
      </c>
      <c r="L52" s="235">
        <f>+'2. Incremental_Cost'!AV52</f>
        <v>0</v>
      </c>
      <c r="M52" s="236">
        <f>+'2. Incremental_Cost'!AW52</f>
        <v>-60325</v>
      </c>
      <c r="N52" s="236">
        <f>SUM(N41,N46,N51)</f>
        <v>64000</v>
      </c>
      <c r="O52" s="236">
        <f t="shared" si="26"/>
        <v>124325</v>
      </c>
      <c r="P52" s="237">
        <f t="shared" si="27"/>
        <v>0</v>
      </c>
      <c r="Q52" s="237">
        <f t="shared" si="28"/>
        <v>0</v>
      </c>
      <c r="R52" s="237">
        <f t="shared" si="29"/>
        <v>0</v>
      </c>
      <c r="S52" s="238">
        <f>+'2. Incremental_Cost'!BC52</f>
        <v>0</v>
      </c>
      <c r="T52" s="239">
        <f>+'2. Incremental_Cost'!BX52+'2. Incremental_Cost'!CH52</f>
        <v>59175</v>
      </c>
      <c r="U52" s="239">
        <f>+'2. Incremental_Cost'!CG52</f>
        <v>0</v>
      </c>
      <c r="V52" s="239">
        <f>+'2. Incremental_Cost'!CK52</f>
        <v>59175</v>
      </c>
      <c r="W52" s="239">
        <f>+'2. Incremental_Cost'!CL52+'2. Incremental_Cost'!CM52</f>
        <v>0</v>
      </c>
      <c r="X52" s="239">
        <f>+'2. Incremental_Cost'!CN52</f>
        <v>59175</v>
      </c>
      <c r="Y52" s="240">
        <f>+'2. Incremental_Cost'!CO52</f>
        <v>0</v>
      </c>
      <c r="Z52" s="240">
        <f>+'2. Incremental_Cost'!CP52</f>
        <v>0</v>
      </c>
      <c r="AA52" s="241">
        <f>+'2. Incremental_Cost'!CQ52</f>
        <v>-59175</v>
      </c>
      <c r="AB52" s="241">
        <f>SUM(AB41,AB46,AB51)</f>
        <v>16000</v>
      </c>
      <c r="AC52" s="241">
        <f>+X52+AB52</f>
        <v>75175</v>
      </c>
      <c r="AD52" s="237">
        <f t="shared" si="30"/>
        <v>0</v>
      </c>
      <c r="AE52" s="237">
        <f t="shared" si="31"/>
        <v>0</v>
      </c>
      <c r="AF52" s="237">
        <f t="shared" si="32"/>
        <v>0</v>
      </c>
      <c r="AG52" s="242">
        <f>+'2. Incremental_Cost'!CW52</f>
        <v>0</v>
      </c>
      <c r="AH52" s="243">
        <f>+'2. Incremental_Cost'!DR52+'2. Incremental_Cost'!EB52</f>
        <v>49475</v>
      </c>
      <c r="AI52" s="243">
        <f>+'2. Incremental_Cost'!EA52</f>
        <v>0</v>
      </c>
      <c r="AJ52" s="243">
        <f>+'2. Incremental_Cost'!EE52</f>
        <v>49475</v>
      </c>
      <c r="AK52" s="243">
        <f>+'2. Incremental_Cost'!EF52+'2. Incremental_Cost'!EG52</f>
        <v>0</v>
      </c>
      <c r="AL52" s="243">
        <f>+'2. Incremental_Cost'!EH52</f>
        <v>49475</v>
      </c>
      <c r="AM52" s="244">
        <f>+'2. Incremental_Cost'!EI52</f>
        <v>0</v>
      </c>
      <c r="AN52" s="244">
        <f>+'2. Incremental_Cost'!EJ52</f>
        <v>0</v>
      </c>
      <c r="AO52" s="245">
        <f>+'2. Incremental_Cost'!EK52</f>
        <v>-49475</v>
      </c>
      <c r="AP52" s="245">
        <f>SUM(AP41,AP46,AP51)</f>
        <v>51000</v>
      </c>
      <c r="AQ52" s="245">
        <f>+AL52+AP52</f>
        <v>100475</v>
      </c>
      <c r="AR52" s="237">
        <f t="shared" si="33"/>
        <v>0</v>
      </c>
      <c r="AS52" s="237">
        <f t="shared" si="34"/>
        <v>0</v>
      </c>
      <c r="AT52" s="237">
        <f t="shared" si="35"/>
        <v>0</v>
      </c>
      <c r="AU52" s="272">
        <f>+'2. Incremental_Cost'!EM52</f>
        <v>0</v>
      </c>
      <c r="AV52" s="272"/>
      <c r="AW52" s="114">
        <f>+'2. Incremental_Cost'!EY52+'2. Incremental_Cost'!FF52</f>
        <v>168975</v>
      </c>
      <c r="AX52" s="114"/>
      <c r="AY52" s="114">
        <f>+'2. Incremental_Cost'!FE52</f>
        <v>0</v>
      </c>
      <c r="AZ52" s="114"/>
      <c r="BA52" s="114">
        <f>+'2. Incremental_Cost'!FH52</f>
        <v>168975</v>
      </c>
      <c r="BB52" s="114">
        <f>+'2. Incremental_Cost'!FI52+'2. Incremental_Cost'!FJ52</f>
        <v>0</v>
      </c>
      <c r="BC52" s="114">
        <f>+'2. Incremental_Cost'!FK52</f>
        <v>168975</v>
      </c>
      <c r="BD52" s="273">
        <f>+'2. Incremental_Cost'!FL52</f>
        <v>0</v>
      </c>
      <c r="BE52" s="273">
        <f>+'2. Incremental_Cost'!FM52</f>
        <v>0</v>
      </c>
      <c r="BF52" s="274">
        <f>+'2. Incremental_Cost'!FN52</f>
        <v>-168975</v>
      </c>
      <c r="BG52" s="274">
        <f>SUM(BG41,BG46,BG51)</f>
        <v>131000</v>
      </c>
      <c r="BH52" s="274">
        <f t="shared" si="36"/>
        <v>299975</v>
      </c>
      <c r="BI52" s="237">
        <f t="shared" si="37"/>
        <v>0</v>
      </c>
      <c r="BJ52" s="237">
        <f t="shared" si="38"/>
        <v>0</v>
      </c>
      <c r="BK52" s="237">
        <f t="shared" si="39"/>
        <v>0</v>
      </c>
    </row>
    <row r="53" spans="1:63" s="100" customFormat="1" x14ac:dyDescent="0.3">
      <c r="A53" s="25"/>
      <c r="B53" s="94" t="s">
        <v>47</v>
      </c>
      <c r="C53" s="137"/>
      <c r="D53" s="178"/>
      <c r="E53" s="234">
        <f>+'2. Incremental_Cost'!I53</f>
        <v>61200</v>
      </c>
      <c r="F53" s="233">
        <f>+'2. Incremental_Cost'!AD53+'2. Incremental_Cost'!AN53</f>
        <v>375590</v>
      </c>
      <c r="G53" s="233">
        <f>+'2. Incremental_Cost'!AM53</f>
        <v>364400</v>
      </c>
      <c r="H53" s="233">
        <f>+'2. Incremental_Cost'!AQ53</f>
        <v>733150</v>
      </c>
      <c r="I53" s="233">
        <f>+'2. Incremental_Cost'!AR53+'2. Incremental_Cost'!AS53</f>
        <v>68040</v>
      </c>
      <c r="J53" s="233">
        <f>+'2. Incremental_Cost'!AT53</f>
        <v>801190</v>
      </c>
      <c r="K53" s="235">
        <f>+'2. Incremental_Cost'!AU53</f>
        <v>170800</v>
      </c>
      <c r="L53" s="235">
        <f>+'2. Incremental_Cost'!AV53</f>
        <v>199860</v>
      </c>
      <c r="M53" s="236">
        <f>+'2. Incremental_Cost'!AW53</f>
        <v>-430530</v>
      </c>
      <c r="N53" s="236">
        <f>SUM(N20,N36,N52)</f>
        <v>295000</v>
      </c>
      <c r="O53" s="236">
        <f t="shared" si="26"/>
        <v>1096190</v>
      </c>
      <c r="P53" s="237">
        <f t="shared" si="27"/>
        <v>0</v>
      </c>
      <c r="Q53" s="237">
        <f t="shared" si="28"/>
        <v>0</v>
      </c>
      <c r="R53" s="237">
        <f t="shared" si="29"/>
        <v>0</v>
      </c>
      <c r="S53" s="238">
        <f>+'2. Incremental_Cost'!BC53</f>
        <v>115800</v>
      </c>
      <c r="T53" s="239">
        <f>+'2. Incremental_Cost'!BX53+'2. Incremental_Cost'!CH53</f>
        <v>471285</v>
      </c>
      <c r="U53" s="239">
        <f>+'2. Incremental_Cost'!CG53</f>
        <v>30400</v>
      </c>
      <c r="V53" s="239">
        <f>+'2. Incremental_Cost'!CK53</f>
        <v>470025</v>
      </c>
      <c r="W53" s="239">
        <f>+'2. Incremental_Cost'!CL53+'2. Incremental_Cost'!CM53</f>
        <v>147460</v>
      </c>
      <c r="X53" s="239">
        <f>+'2. Incremental_Cost'!CN53</f>
        <v>617485</v>
      </c>
      <c r="Y53" s="240">
        <f>+'2. Incremental_Cost'!CO53</f>
        <v>185800</v>
      </c>
      <c r="Z53" s="240">
        <f>+'2. Incremental_Cost'!CP53</f>
        <v>120750</v>
      </c>
      <c r="AA53" s="241">
        <f>+'2. Incremental_Cost'!CQ53</f>
        <v>-310935</v>
      </c>
      <c r="AB53" s="241">
        <f>SUM(AB20,AB36,AB52)</f>
        <v>102500</v>
      </c>
      <c r="AC53" s="241">
        <f>+X53+AB53</f>
        <v>719985</v>
      </c>
      <c r="AD53" s="237">
        <f t="shared" si="30"/>
        <v>0</v>
      </c>
      <c r="AE53" s="237">
        <f t="shared" si="31"/>
        <v>0</v>
      </c>
      <c r="AF53" s="237">
        <f t="shared" si="32"/>
        <v>0</v>
      </c>
      <c r="AG53" s="242">
        <f>+'2. Incremental_Cost'!CW53</f>
        <v>132000</v>
      </c>
      <c r="AH53" s="243">
        <f>+'2. Incremental_Cost'!DR53+'2. Incremental_Cost'!EB53</f>
        <v>275925</v>
      </c>
      <c r="AI53" s="243">
        <f>+'2. Incremental_Cost'!EA53</f>
        <v>30400</v>
      </c>
      <c r="AJ53" s="243">
        <f>+'2. Incremental_Cost'!EE53</f>
        <v>267425</v>
      </c>
      <c r="AK53" s="243">
        <f>+'2. Incremental_Cost'!EF53+'2. Incremental_Cost'!EG53</f>
        <v>170900</v>
      </c>
      <c r="AL53" s="243">
        <f>+'2. Incremental_Cost'!EH53</f>
        <v>438325</v>
      </c>
      <c r="AM53" s="244">
        <f>+'2. Incremental_Cost'!EI53</f>
        <v>202000</v>
      </c>
      <c r="AN53" s="244">
        <f>+'2. Incremental_Cost'!EJ53</f>
        <v>127230</v>
      </c>
      <c r="AO53" s="245">
        <f>+'2. Incremental_Cost'!EK53</f>
        <v>-109095</v>
      </c>
      <c r="AP53" s="245">
        <f>SUM(AP20,AP36,AP52)</f>
        <v>131000</v>
      </c>
      <c r="AQ53" s="245">
        <f>+AL53+AP53</f>
        <v>569325</v>
      </c>
      <c r="AR53" s="237">
        <f t="shared" si="33"/>
        <v>0</v>
      </c>
      <c r="AS53" s="237">
        <f t="shared" si="34"/>
        <v>0</v>
      </c>
      <c r="AT53" s="237">
        <f t="shared" si="35"/>
        <v>0</v>
      </c>
      <c r="AU53" s="272">
        <f>+'2. Incremental_Cost'!EM53</f>
        <v>309000</v>
      </c>
      <c r="AV53" s="272"/>
      <c r="AW53" s="114">
        <f>+'2. Incremental_Cost'!EY53+'2. Incremental_Cost'!FF53</f>
        <v>1122800</v>
      </c>
      <c r="AX53" s="114"/>
      <c r="AY53" s="114">
        <f>+'2. Incremental_Cost'!FE53</f>
        <v>425200</v>
      </c>
      <c r="AZ53" s="114"/>
      <c r="BA53" s="114">
        <f>+'2. Incremental_Cost'!FH53</f>
        <v>1470600</v>
      </c>
      <c r="BB53" s="114">
        <f>+'2. Incremental_Cost'!FI53+'2. Incremental_Cost'!FJ53</f>
        <v>386400</v>
      </c>
      <c r="BC53" s="114">
        <f>+'2. Incremental_Cost'!FK53</f>
        <v>1857000</v>
      </c>
      <c r="BD53" s="273">
        <f>+'2. Incremental_Cost'!FL53</f>
        <v>558600</v>
      </c>
      <c r="BE53" s="273">
        <f>+'2. Incremental_Cost'!FM53</f>
        <v>447840</v>
      </c>
      <c r="BF53" s="274">
        <f>+'2. Incremental_Cost'!FN53</f>
        <v>-850560</v>
      </c>
      <c r="BG53" s="274">
        <f>SUM(BG20,BG36,BG52)</f>
        <v>528500</v>
      </c>
      <c r="BH53" s="274">
        <f t="shared" si="36"/>
        <v>2385500</v>
      </c>
      <c r="BI53" s="237">
        <f t="shared" si="37"/>
        <v>0</v>
      </c>
      <c r="BJ53" s="237">
        <f t="shared" si="38"/>
        <v>0</v>
      </c>
      <c r="BK53" s="237">
        <f t="shared" si="39"/>
        <v>0</v>
      </c>
    </row>
    <row r="54" spans="1:63" s="222" customFormat="1" ht="10.199999999999999" x14ac:dyDescent="0.2">
      <c r="B54" s="226"/>
      <c r="C54" s="226"/>
      <c r="D54" s="222" t="s">
        <v>48</v>
      </c>
      <c r="E54" s="227">
        <f>+E20+E36+E52-E53</f>
        <v>0</v>
      </c>
      <c r="F54" s="227">
        <f t="shared" ref="F54:M54" si="46">+F20+F36+F52-F53</f>
        <v>0</v>
      </c>
      <c r="G54" s="227">
        <f t="shared" si="46"/>
        <v>0</v>
      </c>
      <c r="H54" s="227">
        <f t="shared" si="46"/>
        <v>0</v>
      </c>
      <c r="I54" s="227">
        <f t="shared" si="46"/>
        <v>0</v>
      </c>
      <c r="J54" s="227">
        <f t="shared" si="46"/>
        <v>0</v>
      </c>
      <c r="K54" s="227">
        <f t="shared" si="46"/>
        <v>0</v>
      </c>
      <c r="L54" s="227">
        <f t="shared" si="46"/>
        <v>0</v>
      </c>
      <c r="M54" s="227">
        <f t="shared" si="46"/>
        <v>0</v>
      </c>
      <c r="S54" s="227">
        <f>+S20+S36+S52-S53</f>
        <v>0</v>
      </c>
      <c r="T54" s="227">
        <f t="shared" ref="T54:AA54" si="47">+T20+T36+T52-T53</f>
        <v>0</v>
      </c>
      <c r="U54" s="227">
        <f t="shared" si="47"/>
        <v>0</v>
      </c>
      <c r="V54" s="227">
        <f t="shared" si="47"/>
        <v>0</v>
      </c>
      <c r="W54" s="227">
        <f t="shared" si="47"/>
        <v>0</v>
      </c>
      <c r="X54" s="227">
        <f t="shared" si="47"/>
        <v>0</v>
      </c>
      <c r="Y54" s="227">
        <f t="shared" si="47"/>
        <v>0</v>
      </c>
      <c r="Z54" s="227">
        <f t="shared" si="47"/>
        <v>0</v>
      </c>
      <c r="AA54" s="227">
        <f t="shared" si="47"/>
        <v>0</v>
      </c>
      <c r="AG54" s="227">
        <f>+AG20+AG36+AG52-AG53</f>
        <v>0</v>
      </c>
      <c r="AH54" s="227">
        <f t="shared" ref="AH54:AO54" si="48">+AH20+AH36+AH52-AH53</f>
        <v>0</v>
      </c>
      <c r="AI54" s="227">
        <f t="shared" si="48"/>
        <v>0</v>
      </c>
      <c r="AJ54" s="227">
        <f t="shared" si="48"/>
        <v>0</v>
      </c>
      <c r="AK54" s="227">
        <f t="shared" si="48"/>
        <v>0</v>
      </c>
      <c r="AL54" s="227">
        <f t="shared" si="48"/>
        <v>0</v>
      </c>
      <c r="AM54" s="227">
        <f t="shared" si="48"/>
        <v>0</v>
      </c>
      <c r="AN54" s="227">
        <f t="shared" si="48"/>
        <v>0</v>
      </c>
      <c r="AO54" s="227">
        <f t="shared" si="48"/>
        <v>0</v>
      </c>
      <c r="AU54" s="227">
        <f>+AU20+AU36+AU52-AU53</f>
        <v>0</v>
      </c>
      <c r="AV54" s="227"/>
      <c r="AW54" s="227">
        <f t="shared" ref="AW54:BF54" si="49">+AW20+AW36+AW52-AW53</f>
        <v>0</v>
      </c>
      <c r="AX54" s="227"/>
      <c r="AY54" s="227">
        <f t="shared" si="49"/>
        <v>0</v>
      </c>
      <c r="AZ54" s="227"/>
      <c r="BA54" s="227">
        <f t="shared" si="49"/>
        <v>0</v>
      </c>
      <c r="BB54" s="227">
        <f t="shared" si="49"/>
        <v>0</v>
      </c>
      <c r="BC54" s="227">
        <f t="shared" si="49"/>
        <v>0</v>
      </c>
      <c r="BD54" s="227">
        <f t="shared" si="49"/>
        <v>0</v>
      </c>
      <c r="BE54" s="227">
        <f t="shared" si="49"/>
        <v>0</v>
      </c>
      <c r="BF54" s="227">
        <f t="shared" si="49"/>
        <v>0</v>
      </c>
    </row>
    <row r="55" spans="1:63" s="222" customFormat="1" ht="10.199999999999999" x14ac:dyDescent="0.2">
      <c r="B55" s="226"/>
      <c r="C55" s="228"/>
      <c r="D55" s="222" t="s">
        <v>48</v>
      </c>
      <c r="E55" s="229">
        <f>+E9+E14+E19-E20</f>
        <v>0</v>
      </c>
      <c r="F55" s="229">
        <f t="shared" ref="F55:M55" si="50">+F9+F14+F19-F20</f>
        <v>0</v>
      </c>
      <c r="G55" s="229">
        <f t="shared" si="50"/>
        <v>0</v>
      </c>
      <c r="H55" s="229">
        <f t="shared" si="50"/>
        <v>0</v>
      </c>
      <c r="I55" s="229">
        <f t="shared" si="50"/>
        <v>0</v>
      </c>
      <c r="J55" s="229">
        <f t="shared" si="50"/>
        <v>0</v>
      </c>
      <c r="K55" s="229">
        <f t="shared" si="50"/>
        <v>0</v>
      </c>
      <c r="L55" s="229">
        <f t="shared" si="50"/>
        <v>0</v>
      </c>
      <c r="M55" s="229">
        <f t="shared" si="50"/>
        <v>0</v>
      </c>
      <c r="S55" s="229">
        <f>+S9+S14+S19-S20</f>
        <v>0</v>
      </c>
      <c r="T55" s="229">
        <f t="shared" ref="T55:AA55" si="51">+T9+T14+T19-T20</f>
        <v>0</v>
      </c>
      <c r="U55" s="229">
        <f t="shared" si="51"/>
        <v>0</v>
      </c>
      <c r="V55" s="229">
        <f t="shared" si="51"/>
        <v>0</v>
      </c>
      <c r="W55" s="229">
        <f t="shared" si="51"/>
        <v>0</v>
      </c>
      <c r="X55" s="229">
        <f t="shared" si="51"/>
        <v>0</v>
      </c>
      <c r="Y55" s="229">
        <f t="shared" si="51"/>
        <v>0</v>
      </c>
      <c r="Z55" s="229">
        <f t="shared" si="51"/>
        <v>0</v>
      </c>
      <c r="AA55" s="229">
        <f t="shared" si="51"/>
        <v>0</v>
      </c>
      <c r="AG55" s="229">
        <f>+AG9+AG14+AG19-AG20</f>
        <v>0</v>
      </c>
      <c r="AH55" s="229">
        <f t="shared" ref="AH55:AO55" si="52">+AH9+AH14+AH19-AH20</f>
        <v>0</v>
      </c>
      <c r="AI55" s="229">
        <f t="shared" si="52"/>
        <v>0</v>
      </c>
      <c r="AJ55" s="229">
        <f t="shared" si="52"/>
        <v>0</v>
      </c>
      <c r="AK55" s="229">
        <f t="shared" si="52"/>
        <v>0</v>
      </c>
      <c r="AL55" s="229">
        <f t="shared" si="52"/>
        <v>0</v>
      </c>
      <c r="AM55" s="229">
        <f t="shared" si="52"/>
        <v>0</v>
      </c>
      <c r="AN55" s="229">
        <f t="shared" si="52"/>
        <v>0</v>
      </c>
      <c r="AO55" s="229">
        <f t="shared" si="52"/>
        <v>0</v>
      </c>
      <c r="AU55" s="229">
        <f>+AU9+AU14+AU19-AU20</f>
        <v>0</v>
      </c>
      <c r="AV55" s="229"/>
      <c r="AW55" s="229">
        <f t="shared" ref="AW55:BF55" si="53">+AW9+AW14+AW19-AW20</f>
        <v>0</v>
      </c>
      <c r="AX55" s="229"/>
      <c r="AY55" s="229">
        <f t="shared" si="53"/>
        <v>0</v>
      </c>
      <c r="AZ55" s="229"/>
      <c r="BA55" s="229">
        <f t="shared" si="53"/>
        <v>0</v>
      </c>
      <c r="BB55" s="229">
        <f t="shared" si="53"/>
        <v>0</v>
      </c>
      <c r="BC55" s="229">
        <f t="shared" si="53"/>
        <v>0</v>
      </c>
      <c r="BD55" s="229">
        <f t="shared" si="53"/>
        <v>0</v>
      </c>
      <c r="BE55" s="229">
        <f t="shared" si="53"/>
        <v>0</v>
      </c>
      <c r="BF55" s="229">
        <f t="shared" si="53"/>
        <v>0</v>
      </c>
    </row>
    <row r="56" spans="1:63" s="222" customFormat="1" ht="10.199999999999999" x14ac:dyDescent="0.2">
      <c r="B56" s="226"/>
      <c r="C56" s="226"/>
      <c r="D56" s="222" t="s">
        <v>48</v>
      </c>
      <c r="E56" s="229">
        <f>+E25+E30+E35-E36</f>
        <v>0</v>
      </c>
      <c r="F56" s="229">
        <f t="shared" ref="F56:M56" si="54">+F25+F30+F35-F36</f>
        <v>0</v>
      </c>
      <c r="G56" s="229">
        <f t="shared" si="54"/>
        <v>0</v>
      </c>
      <c r="H56" s="229">
        <f t="shared" si="54"/>
        <v>0</v>
      </c>
      <c r="I56" s="229">
        <f t="shared" si="54"/>
        <v>0</v>
      </c>
      <c r="J56" s="229">
        <f t="shared" si="54"/>
        <v>0</v>
      </c>
      <c r="K56" s="229">
        <f t="shared" si="54"/>
        <v>0</v>
      </c>
      <c r="L56" s="229">
        <f t="shared" si="54"/>
        <v>0</v>
      </c>
      <c r="M56" s="229">
        <f t="shared" si="54"/>
        <v>0</v>
      </c>
      <c r="S56" s="229">
        <f>+S25+S30+S35-S36</f>
        <v>0</v>
      </c>
      <c r="T56" s="229">
        <f t="shared" ref="T56:AA56" si="55">+T25+T30+T35-T36</f>
        <v>0</v>
      </c>
      <c r="U56" s="229">
        <f t="shared" si="55"/>
        <v>0</v>
      </c>
      <c r="V56" s="229">
        <f t="shared" si="55"/>
        <v>0</v>
      </c>
      <c r="W56" s="229">
        <f t="shared" si="55"/>
        <v>0</v>
      </c>
      <c r="X56" s="229">
        <f t="shared" si="55"/>
        <v>0</v>
      </c>
      <c r="Y56" s="229">
        <f t="shared" si="55"/>
        <v>0</v>
      </c>
      <c r="Z56" s="229">
        <f t="shared" si="55"/>
        <v>0</v>
      </c>
      <c r="AA56" s="229">
        <f t="shared" si="55"/>
        <v>0</v>
      </c>
      <c r="AG56" s="229">
        <f>+AG25+AG30+AG35-AG36</f>
        <v>0</v>
      </c>
      <c r="AH56" s="229">
        <f t="shared" ref="AH56:AO56" si="56">+AH25+AH30+AH35-AH36</f>
        <v>0</v>
      </c>
      <c r="AI56" s="229">
        <f t="shared" si="56"/>
        <v>0</v>
      </c>
      <c r="AJ56" s="229">
        <f t="shared" si="56"/>
        <v>0</v>
      </c>
      <c r="AK56" s="229">
        <f t="shared" si="56"/>
        <v>0</v>
      </c>
      <c r="AL56" s="229">
        <f t="shared" si="56"/>
        <v>0</v>
      </c>
      <c r="AM56" s="229">
        <f t="shared" si="56"/>
        <v>0</v>
      </c>
      <c r="AN56" s="229">
        <f t="shared" si="56"/>
        <v>0</v>
      </c>
      <c r="AO56" s="229">
        <f t="shared" si="56"/>
        <v>0</v>
      </c>
      <c r="AU56" s="229">
        <f>+AU25+AU30+AU35-AU36</f>
        <v>0</v>
      </c>
      <c r="AV56" s="229"/>
      <c r="AW56" s="229">
        <f t="shared" ref="AW56:BF56" si="57">+AW25+AW30+AW35-AW36</f>
        <v>0</v>
      </c>
      <c r="AX56" s="229"/>
      <c r="AY56" s="229">
        <f t="shared" si="57"/>
        <v>0</v>
      </c>
      <c r="AZ56" s="229"/>
      <c r="BA56" s="229">
        <f t="shared" si="57"/>
        <v>0</v>
      </c>
      <c r="BB56" s="229">
        <f t="shared" si="57"/>
        <v>0</v>
      </c>
      <c r="BC56" s="229">
        <f t="shared" si="57"/>
        <v>0</v>
      </c>
      <c r="BD56" s="229">
        <f t="shared" si="57"/>
        <v>0</v>
      </c>
      <c r="BE56" s="229">
        <f t="shared" si="57"/>
        <v>0</v>
      </c>
      <c r="BF56" s="229">
        <f t="shared" si="57"/>
        <v>0</v>
      </c>
    </row>
    <row r="57" spans="1:63" s="222" customFormat="1" ht="10.199999999999999" x14ac:dyDescent="0.2">
      <c r="B57" s="226"/>
      <c r="C57" s="226"/>
      <c r="D57" s="222" t="s">
        <v>48</v>
      </c>
      <c r="E57" s="229">
        <f>+E41+E46+E51-E52</f>
        <v>0</v>
      </c>
      <c r="F57" s="229">
        <f t="shared" ref="F57:M57" si="58">+F41+F46+F51-F52</f>
        <v>0</v>
      </c>
      <c r="G57" s="229">
        <f t="shared" si="58"/>
        <v>0</v>
      </c>
      <c r="H57" s="229">
        <f t="shared" si="58"/>
        <v>0</v>
      </c>
      <c r="I57" s="229">
        <f t="shared" si="58"/>
        <v>0</v>
      </c>
      <c r="J57" s="229">
        <f t="shared" si="58"/>
        <v>0</v>
      </c>
      <c r="K57" s="229">
        <f t="shared" si="58"/>
        <v>0</v>
      </c>
      <c r="L57" s="229">
        <f t="shared" si="58"/>
        <v>0</v>
      </c>
      <c r="M57" s="229">
        <f t="shared" si="58"/>
        <v>0</v>
      </c>
      <c r="S57" s="229">
        <f>+S41+S46+S51-S52</f>
        <v>0</v>
      </c>
      <c r="T57" s="229">
        <f t="shared" ref="T57:AA57" si="59">+T41+T46+T51-T52</f>
        <v>0</v>
      </c>
      <c r="U57" s="229">
        <f t="shared" si="59"/>
        <v>0</v>
      </c>
      <c r="V57" s="229">
        <f t="shared" si="59"/>
        <v>0</v>
      </c>
      <c r="W57" s="229">
        <f t="shared" si="59"/>
        <v>0</v>
      </c>
      <c r="X57" s="229">
        <f t="shared" si="59"/>
        <v>0</v>
      </c>
      <c r="Y57" s="229">
        <f t="shared" si="59"/>
        <v>0</v>
      </c>
      <c r="Z57" s="229">
        <f t="shared" si="59"/>
        <v>0</v>
      </c>
      <c r="AA57" s="229">
        <f t="shared" si="59"/>
        <v>0</v>
      </c>
      <c r="AG57" s="229">
        <f>+AG41+AG46+AG51-AG52</f>
        <v>0</v>
      </c>
      <c r="AH57" s="229">
        <f t="shared" ref="AH57:AO57" si="60">+AH41+AH46+AH51-AH52</f>
        <v>0</v>
      </c>
      <c r="AI57" s="229">
        <f t="shared" si="60"/>
        <v>0</v>
      </c>
      <c r="AJ57" s="229">
        <f t="shared" si="60"/>
        <v>0</v>
      </c>
      <c r="AK57" s="229">
        <f t="shared" si="60"/>
        <v>0</v>
      </c>
      <c r="AL57" s="229">
        <f t="shared" si="60"/>
        <v>0</v>
      </c>
      <c r="AM57" s="229">
        <f t="shared" si="60"/>
        <v>0</v>
      </c>
      <c r="AN57" s="229">
        <f t="shared" si="60"/>
        <v>0</v>
      </c>
      <c r="AO57" s="229">
        <f t="shared" si="60"/>
        <v>0</v>
      </c>
      <c r="AU57" s="229">
        <f>+AU41+AU46+AU51-AU52</f>
        <v>0</v>
      </c>
      <c r="AV57" s="229"/>
      <c r="AW57" s="229">
        <f t="shared" ref="AW57:BF57" si="61">+AW41+AW46+AW51-AW52</f>
        <v>0</v>
      </c>
      <c r="AX57" s="229"/>
      <c r="AY57" s="229">
        <f t="shared" si="61"/>
        <v>0</v>
      </c>
      <c r="AZ57" s="229"/>
      <c r="BA57" s="229">
        <f t="shared" si="61"/>
        <v>0</v>
      </c>
      <c r="BB57" s="229">
        <f t="shared" si="61"/>
        <v>0</v>
      </c>
      <c r="BC57" s="229">
        <f t="shared" si="61"/>
        <v>0</v>
      </c>
      <c r="BD57" s="229">
        <f t="shared" si="61"/>
        <v>0</v>
      </c>
      <c r="BE57" s="229">
        <f t="shared" si="61"/>
        <v>0</v>
      </c>
      <c r="BF57" s="229">
        <f t="shared" si="61"/>
        <v>0</v>
      </c>
    </row>
    <row r="58" spans="1:63" s="231" customFormat="1" ht="10.199999999999999" x14ac:dyDescent="0.2">
      <c r="B58" s="230"/>
      <c r="C58" s="230"/>
      <c r="K58" s="232"/>
      <c r="L58" s="232"/>
      <c r="M58" s="232"/>
      <c r="N58" s="232"/>
      <c r="O58" s="232"/>
      <c r="P58" s="222"/>
      <c r="Q58" s="222"/>
      <c r="R58" s="222"/>
      <c r="Y58" s="232"/>
      <c r="Z58" s="232"/>
      <c r="AA58" s="232"/>
      <c r="AB58" s="232"/>
      <c r="AC58" s="232"/>
      <c r="AD58" s="222"/>
      <c r="AE58" s="222"/>
      <c r="AF58" s="222"/>
      <c r="AM58" s="232"/>
      <c r="AN58" s="232"/>
      <c r="AO58" s="232"/>
      <c r="AP58" s="232"/>
      <c r="AQ58" s="232"/>
      <c r="AR58" s="222"/>
      <c r="AS58" s="222"/>
      <c r="AT58" s="222"/>
      <c r="BD58" s="232"/>
      <c r="BE58" s="232"/>
      <c r="BF58" s="232"/>
      <c r="BG58" s="232"/>
      <c r="BH58" s="232"/>
      <c r="BI58" s="222"/>
      <c r="BJ58" s="222"/>
      <c r="BK58" s="222"/>
    </row>
    <row r="59" spans="1:63" s="20" customFormat="1" x14ac:dyDescent="0.3">
      <c r="B59" s="21"/>
      <c r="C59" s="21"/>
      <c r="D59" s="146"/>
      <c r="K59" s="23"/>
      <c r="L59" s="23"/>
      <c r="M59" s="23"/>
      <c r="N59" s="23"/>
      <c r="O59" s="23"/>
      <c r="P59" s="222"/>
      <c r="Q59" s="222"/>
      <c r="R59" s="222"/>
      <c r="Y59" s="23"/>
      <c r="Z59" s="23"/>
      <c r="AA59" s="23"/>
      <c r="AB59" s="23"/>
      <c r="AC59" s="23"/>
      <c r="AD59" s="222"/>
      <c r="AE59" s="222"/>
      <c r="AF59" s="222"/>
      <c r="AM59" s="23"/>
      <c r="AN59" s="23"/>
      <c r="AO59" s="23"/>
      <c r="AP59" s="23"/>
      <c r="AQ59" s="23"/>
      <c r="AR59" s="222"/>
      <c r="AS59" s="222"/>
      <c r="AT59" s="222"/>
      <c r="BD59" s="23"/>
      <c r="BE59" s="23"/>
      <c r="BF59" s="23"/>
      <c r="BG59" s="23"/>
      <c r="BH59" s="23"/>
      <c r="BI59" s="222"/>
      <c r="BJ59" s="222"/>
      <c r="BK59" s="222"/>
    </row>
    <row r="60" spans="1:63" s="20" customFormat="1" x14ac:dyDescent="0.3">
      <c r="B60" s="21"/>
      <c r="C60" s="145"/>
      <c r="D60" s="25"/>
      <c r="K60" s="23"/>
      <c r="L60" s="23"/>
      <c r="M60" s="23"/>
      <c r="N60" s="23"/>
      <c r="O60" s="23"/>
      <c r="P60" s="222"/>
      <c r="Q60" s="222"/>
      <c r="R60" s="222"/>
      <c r="Y60" s="23"/>
      <c r="Z60" s="23"/>
      <c r="AA60" s="23"/>
      <c r="AB60" s="23"/>
      <c r="AC60" s="23"/>
      <c r="AD60" s="222"/>
      <c r="AE60" s="222"/>
      <c r="AF60" s="222"/>
      <c r="AM60" s="23"/>
      <c r="AN60" s="23"/>
      <c r="AO60" s="23"/>
      <c r="AP60" s="23"/>
      <c r="AQ60" s="23"/>
      <c r="AR60" s="222"/>
      <c r="AS60" s="222"/>
      <c r="AT60" s="222"/>
      <c r="BD60" s="23"/>
      <c r="BE60" s="23"/>
      <c r="BF60" s="23"/>
      <c r="BG60" s="23"/>
      <c r="BH60" s="23"/>
      <c r="BI60" s="222"/>
      <c r="BJ60" s="222"/>
      <c r="BK60" s="222"/>
    </row>
    <row r="61" spans="1:63" s="20" customFormat="1" x14ac:dyDescent="0.3">
      <c r="B61" s="21"/>
      <c r="C61" s="21"/>
      <c r="K61" s="23"/>
      <c r="L61" s="23"/>
      <c r="M61" s="23"/>
      <c r="N61" s="23"/>
      <c r="O61" s="23"/>
      <c r="P61" s="222"/>
      <c r="Q61" s="222"/>
      <c r="R61" s="222"/>
      <c r="Y61" s="23"/>
      <c r="Z61" s="23"/>
      <c r="AA61" s="23"/>
      <c r="AB61" s="23"/>
      <c r="AC61" s="23"/>
      <c r="AD61" s="222"/>
      <c r="AE61" s="222"/>
      <c r="AF61" s="222"/>
      <c r="AM61" s="23"/>
      <c r="AN61" s="23"/>
      <c r="AO61" s="23"/>
      <c r="AP61" s="23"/>
      <c r="AQ61" s="23"/>
      <c r="AR61" s="222"/>
      <c r="AS61" s="222"/>
      <c r="AT61" s="222"/>
      <c r="BD61" s="23"/>
      <c r="BE61" s="23"/>
      <c r="BF61" s="23"/>
      <c r="BG61" s="23"/>
      <c r="BH61" s="23"/>
      <c r="BI61" s="222"/>
      <c r="BJ61" s="222"/>
      <c r="BK61" s="222"/>
    </row>
    <row r="62" spans="1:63" s="20" customFormat="1" x14ac:dyDescent="0.3">
      <c r="B62" s="21"/>
      <c r="C62" s="21"/>
      <c r="K62" s="23"/>
      <c r="L62" s="23"/>
      <c r="M62" s="23"/>
      <c r="N62" s="23"/>
      <c r="O62" s="23"/>
      <c r="P62" s="222"/>
      <c r="Q62" s="222"/>
      <c r="R62" s="222"/>
      <c r="Y62" s="23"/>
      <c r="Z62" s="23"/>
      <c r="AA62" s="23"/>
      <c r="AB62" s="23"/>
      <c r="AC62" s="23"/>
      <c r="AD62" s="222"/>
      <c r="AE62" s="222"/>
      <c r="AF62" s="222"/>
      <c r="AM62" s="23"/>
      <c r="AN62" s="23"/>
      <c r="AO62" s="23"/>
      <c r="AP62" s="23"/>
      <c r="AQ62" s="23"/>
      <c r="AR62" s="222"/>
      <c r="AS62" s="222"/>
      <c r="AT62" s="222"/>
      <c r="BD62" s="23"/>
      <c r="BE62" s="23"/>
      <c r="BF62" s="23"/>
      <c r="BG62" s="23"/>
      <c r="BH62" s="23"/>
      <c r="BI62" s="222"/>
      <c r="BJ62" s="222"/>
      <c r="BK62" s="222"/>
    </row>
    <row r="63" spans="1:63" s="20" customFormat="1" x14ac:dyDescent="0.3">
      <c r="B63" s="21"/>
      <c r="C63" s="21"/>
      <c r="K63" s="23"/>
      <c r="L63" s="23"/>
      <c r="M63" s="23"/>
      <c r="N63" s="23"/>
      <c r="O63" s="23"/>
      <c r="P63" s="222"/>
      <c r="Q63" s="222"/>
      <c r="R63" s="222"/>
      <c r="Y63" s="23"/>
      <c r="Z63" s="23"/>
      <c r="AA63" s="23"/>
      <c r="AB63" s="23"/>
      <c r="AC63" s="23"/>
      <c r="AD63" s="222"/>
      <c r="AE63" s="222"/>
      <c r="AF63" s="222"/>
      <c r="AM63" s="23"/>
      <c r="AN63" s="23"/>
      <c r="AO63" s="23"/>
      <c r="AP63" s="23"/>
      <c r="AQ63" s="23"/>
      <c r="AR63" s="222"/>
      <c r="AS63" s="222"/>
      <c r="AT63" s="222"/>
      <c r="BD63" s="23"/>
      <c r="BE63" s="23"/>
      <c r="BF63" s="23"/>
      <c r="BG63" s="23"/>
      <c r="BH63" s="23"/>
      <c r="BI63" s="222"/>
      <c r="BJ63" s="222"/>
      <c r="BK63" s="222"/>
    </row>
    <row r="64" spans="1:63" s="20" customFormat="1" x14ac:dyDescent="0.3">
      <c r="B64" s="21"/>
      <c r="C64" s="21"/>
      <c r="D64" s="146"/>
      <c r="K64" s="23"/>
      <c r="L64" s="23"/>
      <c r="M64" s="23"/>
      <c r="N64" s="23"/>
      <c r="O64" s="23"/>
      <c r="P64" s="222"/>
      <c r="Q64" s="222"/>
      <c r="R64" s="222"/>
      <c r="Y64" s="23"/>
      <c r="Z64" s="23"/>
      <c r="AA64" s="23"/>
      <c r="AB64" s="23"/>
      <c r="AC64" s="23"/>
      <c r="AD64" s="222"/>
      <c r="AE64" s="222"/>
      <c r="AF64" s="222"/>
      <c r="AM64" s="23"/>
      <c r="AN64" s="23"/>
      <c r="AO64" s="23"/>
      <c r="AP64" s="23"/>
      <c r="AQ64" s="23"/>
      <c r="AR64" s="222"/>
      <c r="AS64" s="222"/>
      <c r="AT64" s="222"/>
      <c r="BD64" s="23"/>
      <c r="BE64" s="23"/>
      <c r="BF64" s="23"/>
      <c r="BG64" s="23"/>
      <c r="BH64" s="23"/>
      <c r="BI64" s="222"/>
      <c r="BJ64" s="222"/>
      <c r="BK64" s="222"/>
    </row>
    <row r="65" spans="2:63" s="20" customFormat="1" x14ac:dyDescent="0.3">
      <c r="B65" s="21"/>
      <c r="C65" s="145"/>
      <c r="D65" s="25"/>
      <c r="K65" s="23"/>
      <c r="L65" s="23"/>
      <c r="M65" s="23"/>
      <c r="N65" s="23"/>
      <c r="O65" s="23"/>
      <c r="P65" s="222"/>
      <c r="Q65" s="222"/>
      <c r="R65" s="222"/>
      <c r="Y65" s="23"/>
      <c r="Z65" s="23"/>
      <c r="AA65" s="23"/>
      <c r="AB65" s="23"/>
      <c r="AC65" s="23"/>
      <c r="AD65" s="222"/>
      <c r="AE65" s="222"/>
      <c r="AF65" s="222"/>
      <c r="AM65" s="23"/>
      <c r="AN65" s="23"/>
      <c r="AO65" s="23"/>
      <c r="AP65" s="23"/>
      <c r="AQ65" s="23"/>
      <c r="AR65" s="222"/>
      <c r="AS65" s="222"/>
      <c r="AT65" s="222"/>
      <c r="BD65" s="23"/>
      <c r="BE65" s="23"/>
      <c r="BF65" s="23"/>
      <c r="BG65" s="23"/>
      <c r="BH65" s="23"/>
      <c r="BI65" s="222"/>
      <c r="BJ65" s="222"/>
      <c r="BK65" s="222"/>
    </row>
    <row r="66" spans="2:63" s="20" customFormat="1" x14ac:dyDescent="0.3">
      <c r="B66" s="21"/>
      <c r="C66" s="147"/>
      <c r="K66" s="23"/>
      <c r="L66" s="23"/>
      <c r="M66" s="23"/>
      <c r="N66" s="23"/>
      <c r="O66" s="23"/>
      <c r="P66" s="222"/>
      <c r="Q66" s="222"/>
      <c r="R66" s="222"/>
      <c r="Y66" s="23"/>
      <c r="Z66" s="23"/>
      <c r="AA66" s="23"/>
      <c r="AB66" s="23"/>
      <c r="AC66" s="23"/>
      <c r="AD66" s="222"/>
      <c r="AE66" s="222"/>
      <c r="AF66" s="222"/>
      <c r="AM66" s="23"/>
      <c r="AN66" s="23"/>
      <c r="AO66" s="23"/>
      <c r="AP66" s="23"/>
      <c r="AQ66" s="23"/>
      <c r="AR66" s="222"/>
      <c r="AS66" s="222"/>
      <c r="AT66" s="222"/>
      <c r="BD66" s="23"/>
      <c r="BE66" s="23"/>
      <c r="BF66" s="23"/>
      <c r="BG66" s="23"/>
      <c r="BH66" s="23"/>
      <c r="BI66" s="222"/>
      <c r="BJ66" s="222"/>
      <c r="BK66" s="222"/>
    </row>
  </sheetData>
  <mergeCells count="16">
    <mergeCell ref="B21:B36"/>
    <mergeCell ref="C21:C25"/>
    <mergeCell ref="C26:C30"/>
    <mergeCell ref="C31:C35"/>
    <mergeCell ref="B37:B52"/>
    <mergeCell ref="C37:C41"/>
    <mergeCell ref="C42:C46"/>
    <mergeCell ref="C47:C51"/>
    <mergeCell ref="AU2:BH2"/>
    <mergeCell ref="E2:O2"/>
    <mergeCell ref="S2:AC2"/>
    <mergeCell ref="AG2:AQ2"/>
    <mergeCell ref="B5:B20"/>
    <mergeCell ref="C5:C9"/>
    <mergeCell ref="C10:C14"/>
    <mergeCell ref="C15:C19"/>
  </mergeCells>
  <conditionalFormatting sqref="M5:O53">
    <cfRule type="cellIs" dxfId="231" priority="351" operator="lessThan">
      <formula>0</formula>
    </cfRule>
    <cfRule type="cellIs" dxfId="230" priority="352" operator="lessThan">
      <formula>-105575</formula>
    </cfRule>
  </conditionalFormatting>
  <conditionalFormatting sqref="M14">
    <cfRule type="cellIs" dxfId="229" priority="349" operator="lessThan">
      <formula>0</formula>
    </cfRule>
    <cfRule type="cellIs" dxfId="228" priority="350" operator="lessThan">
      <formula>-105575</formula>
    </cfRule>
  </conditionalFormatting>
  <conditionalFormatting sqref="M19">
    <cfRule type="cellIs" dxfId="227" priority="347" operator="lessThan">
      <formula>0</formula>
    </cfRule>
    <cfRule type="cellIs" dxfId="226" priority="348" operator="lessThan">
      <formula>-105575</formula>
    </cfRule>
  </conditionalFormatting>
  <conditionalFormatting sqref="M25">
    <cfRule type="cellIs" dxfId="225" priority="345" operator="lessThan">
      <formula>0</formula>
    </cfRule>
    <cfRule type="cellIs" dxfId="224" priority="346" operator="lessThan">
      <formula>-105575</formula>
    </cfRule>
  </conditionalFormatting>
  <conditionalFormatting sqref="M30">
    <cfRule type="cellIs" dxfId="223" priority="343" operator="lessThan">
      <formula>0</formula>
    </cfRule>
    <cfRule type="cellIs" dxfId="222" priority="344" operator="lessThan">
      <formula>-105575</formula>
    </cfRule>
  </conditionalFormatting>
  <conditionalFormatting sqref="M35">
    <cfRule type="cellIs" dxfId="221" priority="341" operator="lessThan">
      <formula>0</formula>
    </cfRule>
    <cfRule type="cellIs" dxfId="220" priority="342" operator="lessThan">
      <formula>-105575</formula>
    </cfRule>
  </conditionalFormatting>
  <conditionalFormatting sqref="M36">
    <cfRule type="cellIs" dxfId="219" priority="329" operator="lessThan">
      <formula>0</formula>
    </cfRule>
    <cfRule type="cellIs" dxfId="218" priority="330" operator="lessThan">
      <formula>-105575</formula>
    </cfRule>
  </conditionalFormatting>
  <conditionalFormatting sqref="M41">
    <cfRule type="cellIs" dxfId="217" priority="339" operator="lessThan">
      <formula>0</formula>
    </cfRule>
    <cfRule type="cellIs" dxfId="216" priority="340" operator="lessThan">
      <formula>-105575</formula>
    </cfRule>
  </conditionalFormatting>
  <conditionalFormatting sqref="M46">
    <cfRule type="cellIs" dxfId="215" priority="337" operator="lessThan">
      <formula>0</formula>
    </cfRule>
    <cfRule type="cellIs" dxfId="214" priority="338" operator="lessThan">
      <formula>-105575</formula>
    </cfRule>
  </conditionalFormatting>
  <conditionalFormatting sqref="M51">
    <cfRule type="cellIs" dxfId="213" priority="335" operator="lessThan">
      <formula>0</formula>
    </cfRule>
    <cfRule type="cellIs" dxfId="212" priority="336" operator="lessThan">
      <formula>-105575</formula>
    </cfRule>
  </conditionalFormatting>
  <conditionalFormatting sqref="M52">
    <cfRule type="cellIs" dxfId="211" priority="333" operator="lessThan">
      <formula>0</formula>
    </cfRule>
    <cfRule type="cellIs" dxfId="210" priority="334" operator="lessThan">
      <formula>-105575</formula>
    </cfRule>
  </conditionalFormatting>
  <conditionalFormatting sqref="M53">
    <cfRule type="cellIs" dxfId="209" priority="331" operator="lessThan">
      <formula>0</formula>
    </cfRule>
    <cfRule type="cellIs" dxfId="208" priority="332" operator="lessThan">
      <formula>-105575</formula>
    </cfRule>
  </conditionalFormatting>
  <conditionalFormatting sqref="M10:M13">
    <cfRule type="cellIs" dxfId="207" priority="239" operator="lessThan">
      <formula>0</formula>
    </cfRule>
    <cfRule type="cellIs" dxfId="206" priority="240" operator="lessThan">
      <formula>-105575</formula>
    </cfRule>
  </conditionalFormatting>
  <conditionalFormatting sqref="M15:M18">
    <cfRule type="cellIs" dxfId="205" priority="237" operator="lessThan">
      <formula>0</formula>
    </cfRule>
    <cfRule type="cellIs" dxfId="204" priority="238" operator="lessThan">
      <formula>-105575</formula>
    </cfRule>
  </conditionalFormatting>
  <conditionalFormatting sqref="M21:M24">
    <cfRule type="cellIs" dxfId="203" priority="235" operator="lessThan">
      <formula>0</formula>
    </cfRule>
    <cfRule type="cellIs" dxfId="202" priority="236" operator="lessThan">
      <formula>-105575</formula>
    </cfRule>
  </conditionalFormatting>
  <conditionalFormatting sqref="M26:M29">
    <cfRule type="cellIs" dxfId="201" priority="233" operator="lessThan">
      <formula>0</formula>
    </cfRule>
    <cfRule type="cellIs" dxfId="200" priority="234" operator="lessThan">
      <formula>-105575</formula>
    </cfRule>
  </conditionalFormatting>
  <conditionalFormatting sqref="M31:M34">
    <cfRule type="cellIs" dxfId="199" priority="231" operator="lessThan">
      <formula>0</formula>
    </cfRule>
    <cfRule type="cellIs" dxfId="198" priority="232" operator="lessThan">
      <formula>-105575</formula>
    </cfRule>
  </conditionalFormatting>
  <conditionalFormatting sqref="M37:M40">
    <cfRule type="cellIs" dxfId="197" priority="229" operator="lessThan">
      <formula>0</formula>
    </cfRule>
    <cfRule type="cellIs" dxfId="196" priority="230" operator="lessThan">
      <formula>-105575</formula>
    </cfRule>
  </conditionalFormatting>
  <conditionalFormatting sqref="M42:M45">
    <cfRule type="cellIs" dxfId="195" priority="227" operator="lessThan">
      <formula>0</formula>
    </cfRule>
    <cfRule type="cellIs" dxfId="194" priority="228" operator="lessThan">
      <formula>-105575</formula>
    </cfRule>
  </conditionalFormatting>
  <conditionalFormatting sqref="M47:M50">
    <cfRule type="cellIs" dxfId="193" priority="225" operator="lessThan">
      <formula>0</formula>
    </cfRule>
    <cfRule type="cellIs" dxfId="192" priority="226" operator="lessThan">
      <formula>-105575</formula>
    </cfRule>
  </conditionalFormatting>
  <conditionalFormatting sqref="AA5:AC9 AA14:AC14 AA19:AC20 AA25:AC25 AA30:AC30 AA35:AC36 AA41:AC41 AA46:AC46 AA51:AC53 AA8:AA53">
    <cfRule type="cellIs" dxfId="191" priority="223" operator="lessThan">
      <formula>0</formula>
    </cfRule>
    <cfRule type="cellIs" dxfId="190" priority="224" operator="lessThan">
      <formula>-105575</formula>
    </cfRule>
  </conditionalFormatting>
  <conditionalFormatting sqref="AA14">
    <cfRule type="cellIs" dxfId="189" priority="221" operator="lessThan">
      <formula>0</formula>
    </cfRule>
    <cfRule type="cellIs" dxfId="188" priority="222" operator="lessThan">
      <formula>-105575</formula>
    </cfRule>
  </conditionalFormatting>
  <conditionalFormatting sqref="AA19">
    <cfRule type="cellIs" dxfId="187" priority="219" operator="lessThan">
      <formula>0</formula>
    </cfRule>
    <cfRule type="cellIs" dxfId="186" priority="220" operator="lessThan">
      <formula>-105575</formula>
    </cfRule>
  </conditionalFormatting>
  <conditionalFormatting sqref="AA25">
    <cfRule type="cellIs" dxfId="185" priority="217" operator="lessThan">
      <formula>0</formula>
    </cfRule>
    <cfRule type="cellIs" dxfId="184" priority="218" operator="lessThan">
      <formula>-105575</formula>
    </cfRule>
  </conditionalFormatting>
  <conditionalFormatting sqref="AA30">
    <cfRule type="cellIs" dxfId="183" priority="215" operator="lessThan">
      <formula>0</formula>
    </cfRule>
    <cfRule type="cellIs" dxfId="182" priority="216" operator="lessThan">
      <formula>-105575</formula>
    </cfRule>
  </conditionalFormatting>
  <conditionalFormatting sqref="AA35">
    <cfRule type="cellIs" dxfId="181" priority="213" operator="lessThan">
      <formula>0</formula>
    </cfRule>
    <cfRule type="cellIs" dxfId="180" priority="214" operator="lessThan">
      <formula>-105575</formula>
    </cfRule>
  </conditionalFormatting>
  <conditionalFormatting sqref="AA36">
    <cfRule type="cellIs" dxfId="179" priority="201" operator="lessThan">
      <formula>0</formula>
    </cfRule>
    <cfRule type="cellIs" dxfId="178" priority="202" operator="lessThan">
      <formula>-105575</formula>
    </cfRule>
  </conditionalFormatting>
  <conditionalFormatting sqref="AA41">
    <cfRule type="cellIs" dxfId="177" priority="211" operator="lessThan">
      <formula>0</formula>
    </cfRule>
    <cfRule type="cellIs" dxfId="176" priority="212" operator="lessThan">
      <formula>-105575</formula>
    </cfRule>
  </conditionalFormatting>
  <conditionalFormatting sqref="AA46">
    <cfRule type="cellIs" dxfId="175" priority="209" operator="lessThan">
      <formula>0</formula>
    </cfRule>
    <cfRule type="cellIs" dxfId="174" priority="210" operator="lessThan">
      <formula>-105575</formula>
    </cfRule>
  </conditionalFormatting>
  <conditionalFormatting sqref="AA51">
    <cfRule type="cellIs" dxfId="173" priority="207" operator="lessThan">
      <formula>0</formula>
    </cfRule>
    <cfRule type="cellIs" dxfId="172" priority="208" operator="lessThan">
      <formula>-105575</formula>
    </cfRule>
  </conditionalFormatting>
  <conditionalFormatting sqref="AA52">
    <cfRule type="cellIs" dxfId="171" priority="205" operator="lessThan">
      <formula>0</formula>
    </cfRule>
    <cfRule type="cellIs" dxfId="170" priority="206" operator="lessThan">
      <formula>-105575</formula>
    </cfRule>
  </conditionalFormatting>
  <conditionalFormatting sqref="AA53">
    <cfRule type="cellIs" dxfId="169" priority="203" operator="lessThan">
      <formula>0</formula>
    </cfRule>
    <cfRule type="cellIs" dxfId="168" priority="204" operator="lessThan">
      <formula>-105575</formula>
    </cfRule>
  </conditionalFormatting>
  <conditionalFormatting sqref="AO42:AO45">
    <cfRule type="cellIs" dxfId="167" priority="147" operator="lessThan">
      <formula>0</formula>
    </cfRule>
    <cfRule type="cellIs" dxfId="166" priority="148" operator="lessThan">
      <formula>-105575</formula>
    </cfRule>
  </conditionalFormatting>
  <conditionalFormatting sqref="AO5:AO53">
    <cfRule type="cellIs" dxfId="165" priority="183" operator="lessThan">
      <formula>0</formula>
    </cfRule>
    <cfRule type="cellIs" dxfId="164" priority="184" operator="lessThan">
      <formula>-105575</formula>
    </cfRule>
  </conditionalFormatting>
  <conditionalFormatting sqref="AO14">
    <cfRule type="cellIs" dxfId="163" priority="181" operator="lessThan">
      <formula>0</formula>
    </cfRule>
    <cfRule type="cellIs" dxfId="162" priority="182" operator="lessThan">
      <formula>-105575</formula>
    </cfRule>
  </conditionalFormatting>
  <conditionalFormatting sqref="AO19">
    <cfRule type="cellIs" dxfId="161" priority="179" operator="lessThan">
      <formula>0</formula>
    </cfRule>
    <cfRule type="cellIs" dxfId="160" priority="180" operator="lessThan">
      <formula>-105575</formula>
    </cfRule>
  </conditionalFormatting>
  <conditionalFormatting sqref="AO25">
    <cfRule type="cellIs" dxfId="159" priority="177" operator="lessThan">
      <formula>0</formula>
    </cfRule>
    <cfRule type="cellIs" dxfId="158" priority="178" operator="lessThan">
      <formula>-105575</formula>
    </cfRule>
  </conditionalFormatting>
  <conditionalFormatting sqref="AO30">
    <cfRule type="cellIs" dxfId="157" priority="175" operator="lessThan">
      <formula>0</formula>
    </cfRule>
    <cfRule type="cellIs" dxfId="156" priority="176" operator="lessThan">
      <formula>-105575</formula>
    </cfRule>
  </conditionalFormatting>
  <conditionalFormatting sqref="AO35">
    <cfRule type="cellIs" dxfId="155" priority="173" operator="lessThan">
      <formula>0</formula>
    </cfRule>
    <cfRule type="cellIs" dxfId="154" priority="174" operator="lessThan">
      <formula>-105575</formula>
    </cfRule>
  </conditionalFormatting>
  <conditionalFormatting sqref="AO36">
    <cfRule type="cellIs" dxfId="153" priority="161" operator="lessThan">
      <formula>0</formula>
    </cfRule>
    <cfRule type="cellIs" dxfId="152" priority="162" operator="lessThan">
      <formula>-105575</formula>
    </cfRule>
  </conditionalFormatting>
  <conditionalFormatting sqref="AO41">
    <cfRule type="cellIs" dxfId="151" priority="171" operator="lessThan">
      <formula>0</formula>
    </cfRule>
    <cfRule type="cellIs" dxfId="150" priority="172" operator="lessThan">
      <formula>-105575</formula>
    </cfRule>
  </conditionalFormatting>
  <conditionalFormatting sqref="AO46">
    <cfRule type="cellIs" dxfId="149" priority="169" operator="lessThan">
      <formula>0</formula>
    </cfRule>
    <cfRule type="cellIs" dxfId="148" priority="170" operator="lessThan">
      <formula>-105575</formula>
    </cfRule>
  </conditionalFormatting>
  <conditionalFormatting sqref="AO51">
    <cfRule type="cellIs" dxfId="147" priority="167" operator="lessThan">
      <formula>0</formula>
    </cfRule>
    <cfRule type="cellIs" dxfId="146" priority="168" operator="lessThan">
      <formula>-105575</formula>
    </cfRule>
  </conditionalFormatting>
  <conditionalFormatting sqref="AO52">
    <cfRule type="cellIs" dxfId="145" priority="165" operator="lessThan">
      <formula>0</formula>
    </cfRule>
    <cfRule type="cellIs" dxfId="144" priority="166" operator="lessThan">
      <formula>-105575</formula>
    </cfRule>
  </conditionalFormatting>
  <conditionalFormatting sqref="AO53">
    <cfRule type="cellIs" dxfId="143" priority="163" operator="lessThan">
      <formula>0</formula>
    </cfRule>
    <cfRule type="cellIs" dxfId="142" priority="164" operator="lessThan">
      <formula>-105575</formula>
    </cfRule>
  </conditionalFormatting>
  <conditionalFormatting sqref="AO10:AO13">
    <cfRule type="cellIs" dxfId="141" priority="159" operator="lessThan">
      <formula>0</formula>
    </cfRule>
    <cfRule type="cellIs" dxfId="140" priority="160" operator="lessThan">
      <formula>-105575</formula>
    </cfRule>
  </conditionalFormatting>
  <conditionalFormatting sqref="AO15:AO18">
    <cfRule type="cellIs" dxfId="139" priority="157" operator="lessThan">
      <formula>0</formula>
    </cfRule>
    <cfRule type="cellIs" dxfId="138" priority="158" operator="lessThan">
      <formula>-105575</formula>
    </cfRule>
  </conditionalFormatting>
  <conditionalFormatting sqref="AO21:AO24">
    <cfRule type="cellIs" dxfId="137" priority="155" operator="lessThan">
      <formula>0</formula>
    </cfRule>
    <cfRule type="cellIs" dxfId="136" priority="156" operator="lessThan">
      <formula>-105575</formula>
    </cfRule>
  </conditionalFormatting>
  <conditionalFormatting sqref="AO26:AO29">
    <cfRule type="cellIs" dxfId="135" priority="153" operator="lessThan">
      <formula>0</formula>
    </cfRule>
    <cfRule type="cellIs" dxfId="134" priority="154" operator="lessThan">
      <formula>-105575</formula>
    </cfRule>
  </conditionalFormatting>
  <conditionalFormatting sqref="AO31:AO34">
    <cfRule type="cellIs" dxfId="133" priority="151" operator="lessThan">
      <formula>0</formula>
    </cfRule>
    <cfRule type="cellIs" dxfId="132" priority="152" operator="lessThan">
      <formula>-105575</formula>
    </cfRule>
  </conditionalFormatting>
  <conditionalFormatting sqref="AO37:AO40">
    <cfRule type="cellIs" dxfId="131" priority="149" operator="lessThan">
      <formula>0</formula>
    </cfRule>
    <cfRule type="cellIs" dxfId="130" priority="150" operator="lessThan">
      <formula>-105575</formula>
    </cfRule>
  </conditionalFormatting>
  <conditionalFormatting sqref="AO47:AO50">
    <cfRule type="cellIs" dxfId="129" priority="145" operator="lessThan">
      <formula>0</formula>
    </cfRule>
    <cfRule type="cellIs" dxfId="128" priority="146" operator="lessThan">
      <formula>-105575</formula>
    </cfRule>
  </conditionalFormatting>
  <conditionalFormatting sqref="AA10:AC13">
    <cfRule type="cellIs" dxfId="127" priority="143" operator="lessThan">
      <formula>0</formula>
    </cfRule>
    <cfRule type="cellIs" dxfId="126" priority="144" operator="lessThan">
      <formula>-105575</formula>
    </cfRule>
  </conditionalFormatting>
  <conditionalFormatting sqref="AA15:AC18">
    <cfRule type="cellIs" dxfId="125" priority="141" operator="lessThan">
      <formula>0</formula>
    </cfRule>
    <cfRule type="cellIs" dxfId="124" priority="142" operator="lessThan">
      <formula>-105575</formula>
    </cfRule>
  </conditionalFormatting>
  <conditionalFormatting sqref="AA21:AC24">
    <cfRule type="cellIs" dxfId="123" priority="139" operator="lessThan">
      <formula>0</formula>
    </cfRule>
    <cfRule type="cellIs" dxfId="122" priority="140" operator="lessThan">
      <formula>-105575</formula>
    </cfRule>
  </conditionalFormatting>
  <conditionalFormatting sqref="AA26:AC29">
    <cfRule type="cellIs" dxfId="121" priority="137" operator="lessThan">
      <formula>0</formula>
    </cfRule>
    <cfRule type="cellIs" dxfId="120" priority="138" operator="lessThan">
      <formula>-105575</formula>
    </cfRule>
  </conditionalFormatting>
  <conditionalFormatting sqref="AA31:AC34">
    <cfRule type="cellIs" dxfId="119" priority="135" operator="lessThan">
      <formula>0</formula>
    </cfRule>
    <cfRule type="cellIs" dxfId="118" priority="136" operator="lessThan">
      <formula>-105575</formula>
    </cfRule>
  </conditionalFormatting>
  <conditionalFormatting sqref="AA37:AC40">
    <cfRule type="cellIs" dxfId="117" priority="133" operator="lessThan">
      <formula>0</formula>
    </cfRule>
    <cfRule type="cellIs" dxfId="116" priority="134" operator="lessThan">
      <formula>-105575</formula>
    </cfRule>
  </conditionalFormatting>
  <conditionalFormatting sqref="AA42:AC45">
    <cfRule type="cellIs" dxfId="115" priority="131" operator="lessThan">
      <formula>0</formula>
    </cfRule>
    <cfRule type="cellIs" dxfId="114" priority="132" operator="lessThan">
      <formula>-105575</formula>
    </cfRule>
  </conditionalFormatting>
  <conditionalFormatting sqref="AA47:AC50">
    <cfRule type="cellIs" dxfId="113" priority="129" operator="lessThan">
      <formula>0</formula>
    </cfRule>
    <cfRule type="cellIs" dxfId="112" priority="130" operator="lessThan">
      <formula>-105575</formula>
    </cfRule>
  </conditionalFormatting>
  <conditionalFormatting sqref="AP5:AP9 AP14 AP19:AP20 AP25 AP30 AP35:AP36 AP41 AP46 AP51:AP53">
    <cfRule type="cellIs" dxfId="111" priority="127" operator="lessThan">
      <formula>0</formula>
    </cfRule>
    <cfRule type="cellIs" dxfId="110" priority="128" operator="lessThan">
      <formula>-105575</formula>
    </cfRule>
  </conditionalFormatting>
  <conditionalFormatting sqref="AP10:AP13">
    <cfRule type="cellIs" dxfId="109" priority="125" operator="lessThan">
      <formula>0</formula>
    </cfRule>
    <cfRule type="cellIs" dxfId="108" priority="126" operator="lessThan">
      <formula>-105575</formula>
    </cfRule>
  </conditionalFormatting>
  <conditionalFormatting sqref="AP15:AP18">
    <cfRule type="cellIs" dxfId="107" priority="123" operator="lessThan">
      <formula>0</formula>
    </cfRule>
    <cfRule type="cellIs" dxfId="106" priority="124" operator="lessThan">
      <formula>-105575</formula>
    </cfRule>
  </conditionalFormatting>
  <conditionalFormatting sqref="AP21:AP24">
    <cfRule type="cellIs" dxfId="105" priority="121" operator="lessThan">
      <formula>0</formula>
    </cfRule>
    <cfRule type="cellIs" dxfId="104" priority="122" operator="lessThan">
      <formula>-105575</formula>
    </cfRule>
  </conditionalFormatting>
  <conditionalFormatting sqref="AP26:AP29">
    <cfRule type="cellIs" dxfId="103" priority="119" operator="lessThan">
      <formula>0</formula>
    </cfRule>
    <cfRule type="cellIs" dxfId="102" priority="120" operator="lessThan">
      <formula>-105575</formula>
    </cfRule>
  </conditionalFormatting>
  <conditionalFormatting sqref="AP31:AP34">
    <cfRule type="cellIs" dxfId="101" priority="117" operator="lessThan">
      <formula>0</formula>
    </cfRule>
    <cfRule type="cellIs" dxfId="100" priority="118" operator="lessThan">
      <formula>-105575</formula>
    </cfRule>
  </conditionalFormatting>
  <conditionalFormatting sqref="AP37:AP40">
    <cfRule type="cellIs" dxfId="99" priority="115" operator="lessThan">
      <formula>0</formula>
    </cfRule>
    <cfRule type="cellIs" dxfId="98" priority="116" operator="lessThan">
      <formula>-105575</formula>
    </cfRule>
  </conditionalFormatting>
  <conditionalFormatting sqref="AP42:AP45">
    <cfRule type="cellIs" dxfId="97" priority="113" operator="lessThan">
      <formula>0</formula>
    </cfRule>
    <cfRule type="cellIs" dxfId="96" priority="114" operator="lessThan">
      <formula>-105575</formula>
    </cfRule>
  </conditionalFormatting>
  <conditionalFormatting sqref="AP47:AP50">
    <cfRule type="cellIs" dxfId="95" priority="111" operator="lessThan">
      <formula>0</formula>
    </cfRule>
    <cfRule type="cellIs" dxfId="94" priority="112" operator="lessThan">
      <formula>-105575</formula>
    </cfRule>
  </conditionalFormatting>
  <conditionalFormatting sqref="AQ5:AQ9 AQ14 AQ19:AQ20 AQ25 AQ30 AQ35:AQ36 AQ41 AQ46 AQ51:AQ53">
    <cfRule type="cellIs" dxfId="93" priority="109" operator="lessThan">
      <formula>0</formula>
    </cfRule>
    <cfRule type="cellIs" dxfId="92" priority="110" operator="lessThan">
      <formula>-105575</formula>
    </cfRule>
  </conditionalFormatting>
  <conditionalFormatting sqref="AQ10:AQ13">
    <cfRule type="cellIs" dxfId="91" priority="107" operator="lessThan">
      <formula>0</formula>
    </cfRule>
    <cfRule type="cellIs" dxfId="90" priority="108" operator="lessThan">
      <formula>-105575</formula>
    </cfRule>
  </conditionalFormatting>
  <conditionalFormatting sqref="AQ15:AQ18">
    <cfRule type="cellIs" dxfId="89" priority="105" operator="lessThan">
      <formula>0</formula>
    </cfRule>
    <cfRule type="cellIs" dxfId="88" priority="106" operator="lessThan">
      <formula>-105575</formula>
    </cfRule>
  </conditionalFormatting>
  <conditionalFormatting sqref="AQ21:AQ24">
    <cfRule type="cellIs" dxfId="87" priority="103" operator="lessThan">
      <formula>0</formula>
    </cfRule>
    <cfRule type="cellIs" dxfId="86" priority="104" operator="lessThan">
      <formula>-105575</formula>
    </cfRule>
  </conditionalFormatting>
  <conditionalFormatting sqref="AQ26:AQ29">
    <cfRule type="cellIs" dxfId="85" priority="101" operator="lessThan">
      <formula>0</formula>
    </cfRule>
    <cfRule type="cellIs" dxfId="84" priority="102" operator="lessThan">
      <formula>-105575</formula>
    </cfRule>
  </conditionalFormatting>
  <conditionalFormatting sqref="AQ31:AQ34">
    <cfRule type="cellIs" dxfId="83" priority="99" operator="lessThan">
      <formula>0</formula>
    </cfRule>
    <cfRule type="cellIs" dxfId="82" priority="100" operator="lessThan">
      <formula>-105575</formula>
    </cfRule>
  </conditionalFormatting>
  <conditionalFormatting sqref="AQ37:AQ40">
    <cfRule type="cellIs" dxfId="81" priority="97" operator="lessThan">
      <formula>0</formula>
    </cfRule>
    <cfRule type="cellIs" dxfId="80" priority="98" operator="lessThan">
      <formula>-105575</formula>
    </cfRule>
  </conditionalFormatting>
  <conditionalFormatting sqref="AQ42:AQ45">
    <cfRule type="cellIs" dxfId="79" priority="95" operator="lessThan">
      <formula>0</formula>
    </cfRule>
    <cfRule type="cellIs" dxfId="78" priority="96" operator="lessThan">
      <formula>-105575</formula>
    </cfRule>
  </conditionalFormatting>
  <conditionalFormatting sqref="AQ47:AQ50">
    <cfRule type="cellIs" dxfId="77" priority="93" operator="lessThan">
      <formula>0</formula>
    </cfRule>
    <cfRule type="cellIs" dxfId="76" priority="94" operator="lessThan">
      <formula>-105575</formula>
    </cfRule>
  </conditionalFormatting>
  <conditionalFormatting sqref="BF42:BF45">
    <cfRule type="cellIs" dxfId="75" priority="55" operator="lessThan">
      <formula>0</formula>
    </cfRule>
    <cfRule type="cellIs" dxfId="74" priority="56" operator="lessThan">
      <formula>-105575</formula>
    </cfRule>
  </conditionalFormatting>
  <conditionalFormatting sqref="BF5:BF53">
    <cfRule type="cellIs" dxfId="73" priority="91" operator="lessThan">
      <formula>0</formula>
    </cfRule>
    <cfRule type="cellIs" dxfId="72" priority="92" operator="lessThan">
      <formula>-105575</formula>
    </cfRule>
  </conditionalFormatting>
  <conditionalFormatting sqref="BF14">
    <cfRule type="cellIs" dxfId="71" priority="89" operator="lessThan">
      <formula>0</formula>
    </cfRule>
    <cfRule type="cellIs" dxfId="70" priority="90" operator="lessThan">
      <formula>-105575</formula>
    </cfRule>
  </conditionalFormatting>
  <conditionalFormatting sqref="BF19">
    <cfRule type="cellIs" dxfId="69" priority="87" operator="lessThan">
      <formula>0</formula>
    </cfRule>
    <cfRule type="cellIs" dxfId="68" priority="88" operator="lessThan">
      <formula>-105575</formula>
    </cfRule>
  </conditionalFormatting>
  <conditionalFormatting sqref="BF25">
    <cfRule type="cellIs" dxfId="67" priority="85" operator="lessThan">
      <formula>0</formula>
    </cfRule>
    <cfRule type="cellIs" dxfId="66" priority="86" operator="lessThan">
      <formula>-105575</formula>
    </cfRule>
  </conditionalFormatting>
  <conditionalFormatting sqref="BF30">
    <cfRule type="cellIs" dxfId="65" priority="83" operator="lessThan">
      <formula>0</formula>
    </cfRule>
    <cfRule type="cellIs" dxfId="64" priority="84" operator="lessThan">
      <formula>-105575</formula>
    </cfRule>
  </conditionalFormatting>
  <conditionalFormatting sqref="BF35">
    <cfRule type="cellIs" dxfId="63" priority="81" operator="lessThan">
      <formula>0</formula>
    </cfRule>
    <cfRule type="cellIs" dxfId="62" priority="82" operator="lessThan">
      <formula>-105575</formula>
    </cfRule>
  </conditionalFormatting>
  <conditionalFormatting sqref="BF36">
    <cfRule type="cellIs" dxfId="61" priority="69" operator="lessThan">
      <formula>0</formula>
    </cfRule>
    <cfRule type="cellIs" dxfId="60" priority="70" operator="lessThan">
      <formula>-105575</formula>
    </cfRule>
  </conditionalFormatting>
  <conditionalFormatting sqref="BF41">
    <cfRule type="cellIs" dxfId="59" priority="79" operator="lessThan">
      <formula>0</formula>
    </cfRule>
    <cfRule type="cellIs" dxfId="58" priority="80" operator="lessThan">
      <formula>-105575</formula>
    </cfRule>
  </conditionalFormatting>
  <conditionalFormatting sqref="BF46">
    <cfRule type="cellIs" dxfId="57" priority="77" operator="lessThan">
      <formula>0</formula>
    </cfRule>
    <cfRule type="cellIs" dxfId="56" priority="78" operator="lessThan">
      <formula>-105575</formula>
    </cfRule>
  </conditionalFormatting>
  <conditionalFormatting sqref="BF51">
    <cfRule type="cellIs" dxfId="55" priority="75" operator="lessThan">
      <formula>0</formula>
    </cfRule>
    <cfRule type="cellIs" dxfId="54" priority="76" operator="lessThan">
      <formula>-105575</formula>
    </cfRule>
  </conditionalFormatting>
  <conditionalFormatting sqref="BF52">
    <cfRule type="cellIs" dxfId="53" priority="73" operator="lessThan">
      <formula>0</formula>
    </cfRule>
    <cfRule type="cellIs" dxfId="52" priority="74" operator="lessThan">
      <formula>-105575</formula>
    </cfRule>
  </conditionalFormatting>
  <conditionalFormatting sqref="BF53">
    <cfRule type="cellIs" dxfId="51" priority="71" operator="lessThan">
      <formula>0</formula>
    </cfRule>
    <cfRule type="cellIs" dxfId="50" priority="72" operator="lessThan">
      <formula>-105575</formula>
    </cfRule>
  </conditionalFormatting>
  <conditionalFormatting sqref="BF10:BF13">
    <cfRule type="cellIs" dxfId="49" priority="67" operator="lessThan">
      <formula>0</formula>
    </cfRule>
    <cfRule type="cellIs" dxfId="48" priority="68" operator="lessThan">
      <formula>-105575</formula>
    </cfRule>
  </conditionalFormatting>
  <conditionalFormatting sqref="BF15:BF18">
    <cfRule type="cellIs" dxfId="47" priority="65" operator="lessThan">
      <formula>0</formula>
    </cfRule>
    <cfRule type="cellIs" dxfId="46" priority="66" operator="lessThan">
      <formula>-105575</formula>
    </cfRule>
  </conditionalFormatting>
  <conditionalFormatting sqref="BF21:BF24">
    <cfRule type="cellIs" dxfId="45" priority="63" operator="lessThan">
      <formula>0</formula>
    </cfRule>
    <cfRule type="cellIs" dxfId="44" priority="64" operator="lessThan">
      <formula>-105575</formula>
    </cfRule>
  </conditionalFormatting>
  <conditionalFormatting sqref="BF26:BF29">
    <cfRule type="cellIs" dxfId="43" priority="61" operator="lessThan">
      <formula>0</formula>
    </cfRule>
    <cfRule type="cellIs" dxfId="42" priority="62" operator="lessThan">
      <formula>-105575</formula>
    </cfRule>
  </conditionalFormatting>
  <conditionalFormatting sqref="BF31:BF34">
    <cfRule type="cellIs" dxfId="41" priority="59" operator="lessThan">
      <formula>0</formula>
    </cfRule>
    <cfRule type="cellIs" dxfId="40" priority="60" operator="lessThan">
      <formula>-105575</formula>
    </cfRule>
  </conditionalFormatting>
  <conditionalFormatting sqref="BF37:BF40">
    <cfRule type="cellIs" dxfId="39" priority="57" operator="lessThan">
      <formula>0</formula>
    </cfRule>
    <cfRule type="cellIs" dxfId="38" priority="58" operator="lessThan">
      <formula>-105575</formula>
    </cfRule>
  </conditionalFormatting>
  <conditionalFormatting sqref="BF47:BF50">
    <cfRule type="cellIs" dxfId="37" priority="53" operator="lessThan">
      <formula>0</formula>
    </cfRule>
    <cfRule type="cellIs" dxfId="36" priority="54" operator="lessThan">
      <formula>-105575</formula>
    </cfRule>
  </conditionalFormatting>
  <conditionalFormatting sqref="BG14 BG19:BG20 BG25 BG30 BG35:BG36 BG41 BG46 BG51:BG53 BG5:BG9">
    <cfRule type="cellIs" dxfId="35" priority="51" operator="lessThan">
      <formula>0</formula>
    </cfRule>
    <cfRule type="cellIs" dxfId="34" priority="52" operator="lessThan">
      <formula>-105575</formula>
    </cfRule>
  </conditionalFormatting>
  <conditionalFormatting sqref="BH5:BH9 BH14 BH19:BH20 BH25 BH30 BH35:BH36 BH41 BH46 BH51:BH53">
    <cfRule type="cellIs" dxfId="33" priority="33" operator="lessThan">
      <formula>0</formula>
    </cfRule>
    <cfRule type="cellIs" dxfId="32" priority="34" operator="lessThan">
      <formula>-105575</formula>
    </cfRule>
  </conditionalFormatting>
  <conditionalFormatting sqref="BH10:BH13">
    <cfRule type="cellIs" dxfId="31" priority="31" operator="lessThan">
      <formula>0</formula>
    </cfRule>
    <cfRule type="cellIs" dxfId="30" priority="32" operator="lessThan">
      <formula>-105575</formula>
    </cfRule>
  </conditionalFormatting>
  <conditionalFormatting sqref="BH15:BH18">
    <cfRule type="cellIs" dxfId="29" priority="29" operator="lessThan">
      <formula>0</formula>
    </cfRule>
    <cfRule type="cellIs" dxfId="28" priority="30" operator="lessThan">
      <formula>-105575</formula>
    </cfRule>
  </conditionalFormatting>
  <conditionalFormatting sqref="BH21:BH24">
    <cfRule type="cellIs" dxfId="27" priority="27" operator="lessThan">
      <formula>0</formula>
    </cfRule>
    <cfRule type="cellIs" dxfId="26" priority="28" operator="lessThan">
      <formula>-105575</formula>
    </cfRule>
  </conditionalFormatting>
  <conditionalFormatting sqref="BH26:BH29">
    <cfRule type="cellIs" dxfId="25" priority="25" operator="lessThan">
      <formula>0</formula>
    </cfRule>
    <cfRule type="cellIs" dxfId="24" priority="26" operator="lessThan">
      <formula>-105575</formula>
    </cfRule>
  </conditionalFormatting>
  <conditionalFormatting sqref="BH31:BH34">
    <cfRule type="cellIs" dxfId="23" priority="23" operator="lessThan">
      <formula>0</formula>
    </cfRule>
    <cfRule type="cellIs" dxfId="22" priority="24" operator="lessThan">
      <formula>-105575</formula>
    </cfRule>
  </conditionalFormatting>
  <conditionalFormatting sqref="BH37:BH40">
    <cfRule type="cellIs" dxfId="21" priority="21" operator="lessThan">
      <formula>0</formula>
    </cfRule>
    <cfRule type="cellIs" dxfId="20" priority="22" operator="lessThan">
      <formula>-105575</formula>
    </cfRule>
  </conditionalFormatting>
  <conditionalFormatting sqref="BH42:BH45">
    <cfRule type="cellIs" dxfId="19" priority="19" operator="lessThan">
      <formula>0</formula>
    </cfRule>
    <cfRule type="cellIs" dxfId="18" priority="20" operator="lessThan">
      <formula>-105575</formula>
    </cfRule>
  </conditionalFormatting>
  <conditionalFormatting sqref="BH47:BH50">
    <cfRule type="cellIs" dxfId="17" priority="17" operator="lessThan">
      <formula>0</formula>
    </cfRule>
    <cfRule type="cellIs" dxfId="16" priority="18" operator="lessThan">
      <formula>-105575</formula>
    </cfRule>
  </conditionalFormatting>
  <conditionalFormatting sqref="BG10:BG13">
    <cfRule type="cellIs" dxfId="15" priority="15" operator="lessThan">
      <formula>0</formula>
    </cfRule>
    <cfRule type="cellIs" dxfId="14" priority="16" operator="lessThan">
      <formula>-105575</formula>
    </cfRule>
  </conditionalFormatting>
  <conditionalFormatting sqref="BG15:BG18">
    <cfRule type="cellIs" dxfId="13" priority="13" operator="lessThan">
      <formula>0</formula>
    </cfRule>
    <cfRule type="cellIs" dxfId="12" priority="14" operator="lessThan">
      <formula>-105575</formula>
    </cfRule>
  </conditionalFormatting>
  <conditionalFormatting sqref="BG21:BG24">
    <cfRule type="cellIs" dxfId="11" priority="11" operator="lessThan">
      <formula>0</formula>
    </cfRule>
    <cfRule type="cellIs" dxfId="10" priority="12" operator="lessThan">
      <formula>-105575</formula>
    </cfRule>
  </conditionalFormatting>
  <conditionalFormatting sqref="BG26:BG29">
    <cfRule type="cellIs" dxfId="9" priority="9" operator="lessThan">
      <formula>0</formula>
    </cfRule>
    <cfRule type="cellIs" dxfId="8" priority="10" operator="lessThan">
      <formula>-105575</formula>
    </cfRule>
  </conditionalFormatting>
  <conditionalFormatting sqref="BG31:BG34">
    <cfRule type="cellIs" dxfId="7" priority="7" operator="lessThan">
      <formula>0</formula>
    </cfRule>
    <cfRule type="cellIs" dxfId="6" priority="8" operator="lessThan">
      <formula>-105575</formula>
    </cfRule>
  </conditionalFormatting>
  <conditionalFormatting sqref="BG37:BG40">
    <cfRule type="cellIs" dxfId="5" priority="5" operator="lessThan">
      <formula>0</formula>
    </cfRule>
    <cfRule type="cellIs" dxfId="4" priority="6" operator="lessThan">
      <formula>-105575</formula>
    </cfRule>
  </conditionalFormatting>
  <conditionalFormatting sqref="BG42:BG45">
    <cfRule type="cellIs" dxfId="3" priority="3" operator="lessThan">
      <formula>0</formula>
    </cfRule>
    <cfRule type="cellIs" dxfId="2" priority="4" operator="lessThan">
      <formula>-105575</formula>
    </cfRule>
  </conditionalFormatting>
  <conditionalFormatting sqref="BG47:BG50">
    <cfRule type="cellIs" dxfId="1" priority="1" operator="lessThan">
      <formula>0</formula>
    </cfRule>
    <cfRule type="cellIs" dxfId="0" priority="2" operator="lessThan">
      <formula>-105575</formula>
    </cfRule>
  </conditionalFormatting>
  <pageMargins left="0.7" right="0.7" top="0.75" bottom="0.75" header="0.3" footer="0.3"/>
  <pageSetup scale="48" fitToWidth="17" orientation="landscape" horizontalDpi="4294967292" verticalDpi="0" r:id="rId1"/>
  <headerFooter>
    <oddHeader>&amp;L&amp;"-,Bold"&amp;12Summary</oddHeader>
    <oddFooter>&amp;CPage &amp;P of &amp;N</oddFooter>
  </headerFooter>
  <colBreaks count="2" manualBreakCount="2">
    <brk id="18" max="58" man="1"/>
    <brk id="46" max="5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58"/>
  <sheetViews>
    <sheetView workbookViewId="0">
      <selection activeCell="B15" sqref="B15"/>
    </sheetView>
  </sheetViews>
  <sheetFormatPr defaultRowHeight="14.4" x14ac:dyDescent="0.3"/>
  <cols>
    <col min="1" max="1" width="3.21875" customWidth="1"/>
    <col min="2" max="2" width="30" customWidth="1"/>
    <col min="3" max="3" width="11.21875" customWidth="1"/>
    <col min="4" max="4" width="10.5546875" customWidth="1"/>
    <col min="5" max="5" width="10.21875" customWidth="1"/>
    <col min="6" max="6" width="13.109375" bestFit="1" customWidth="1"/>
    <col min="7" max="7" width="4.109375" customWidth="1"/>
    <col min="8" max="8" width="20.77734375" customWidth="1"/>
    <col min="9" max="9" width="10.6640625" customWidth="1"/>
  </cols>
  <sheetData>
    <row r="2" spans="2:12" x14ac:dyDescent="0.3">
      <c r="B2" s="260" t="s">
        <v>197</v>
      </c>
    </row>
    <row r="3" spans="2:12" x14ac:dyDescent="0.3">
      <c r="C3" s="277" t="s">
        <v>120</v>
      </c>
      <c r="D3" s="277" t="s">
        <v>121</v>
      </c>
      <c r="E3" s="277" t="s">
        <v>122</v>
      </c>
      <c r="F3" s="277" t="s">
        <v>47</v>
      </c>
      <c r="G3" s="278"/>
      <c r="H3" s="278"/>
      <c r="I3" s="277" t="s">
        <v>120</v>
      </c>
      <c r="J3" s="277" t="s">
        <v>121</v>
      </c>
      <c r="K3" s="277" t="s">
        <v>122</v>
      </c>
      <c r="L3" s="277" t="s">
        <v>47</v>
      </c>
    </row>
    <row r="4" spans="2:12" x14ac:dyDescent="0.3">
      <c r="B4" s="252" t="s">
        <v>193</v>
      </c>
      <c r="C4" s="253">
        <f>+'3. Summary'!J20</f>
        <v>307625</v>
      </c>
      <c r="D4" s="253">
        <f>+'3. Summary'!X20</f>
        <v>331670</v>
      </c>
      <c r="E4" s="253">
        <f>+'3. Summary'!AL20</f>
        <v>231970</v>
      </c>
      <c r="F4" s="253">
        <f>+'3. Summary'!BC20</f>
        <v>871265</v>
      </c>
      <c r="H4" s="252" t="s">
        <v>193</v>
      </c>
      <c r="I4" s="255">
        <f>+C4/$C$7</f>
        <v>0.38396010933736069</v>
      </c>
      <c r="J4" s="256">
        <f>+D4/$D$7</f>
        <v>0.53713045661028203</v>
      </c>
      <c r="K4" s="255">
        <f>+E4/$E$7</f>
        <v>0.52921918667655277</v>
      </c>
      <c r="L4" s="255">
        <f>+F4/$F$7</f>
        <v>0.4691787829833064</v>
      </c>
    </row>
    <row r="5" spans="2:12" x14ac:dyDescent="0.3">
      <c r="B5" s="252" t="s">
        <v>194</v>
      </c>
      <c r="C5" s="253">
        <f>+'3. Summary'!J36</f>
        <v>433240</v>
      </c>
      <c r="D5" s="253">
        <f>+'3. Summary'!X36</f>
        <v>226640</v>
      </c>
      <c r="E5" s="253">
        <f>+'3. Summary'!AL36</f>
        <v>156880</v>
      </c>
      <c r="F5" s="253">
        <f>+'3. Summary'!BC36</f>
        <v>816760</v>
      </c>
      <c r="H5" s="252" t="s">
        <v>194</v>
      </c>
      <c r="I5" s="255">
        <f>+C5/$C$7</f>
        <v>0.54074564085922194</v>
      </c>
      <c r="J5" s="256">
        <f>+D5/$D$7</f>
        <v>0.36703725596573195</v>
      </c>
      <c r="K5" s="255">
        <f>+E5/$E$7</f>
        <v>0.35790794501796613</v>
      </c>
      <c r="L5" s="255">
        <f>+F5/$F$7</f>
        <v>0.4398276790522348</v>
      </c>
    </row>
    <row r="6" spans="2:12" x14ac:dyDescent="0.3">
      <c r="B6" s="252" t="s">
        <v>195</v>
      </c>
      <c r="C6" s="253">
        <f>+'3. Summary'!J52</f>
        <v>60325</v>
      </c>
      <c r="D6" s="253">
        <f>+'3. Summary'!X52</f>
        <v>59175</v>
      </c>
      <c r="E6" s="253">
        <f>+'3. Summary'!AL52</f>
        <v>49475</v>
      </c>
      <c r="F6" s="253">
        <f>+'3. Summary'!BC52</f>
        <v>168975</v>
      </c>
      <c r="H6" s="252" t="s">
        <v>195</v>
      </c>
      <c r="I6" s="255">
        <f>+C6/$C$7</f>
        <v>7.5294249803417423E-2</v>
      </c>
      <c r="J6" s="256">
        <f>+D6/$D$7</f>
        <v>9.5832287423986001E-2</v>
      </c>
      <c r="K6" s="255">
        <f>+E6/$E$7</f>
        <v>0.11287286830548109</v>
      </c>
      <c r="L6" s="255">
        <f>+F6/$F$7</f>
        <v>9.0993537964458804E-2</v>
      </c>
    </row>
    <row r="7" spans="2:12" x14ac:dyDescent="0.3">
      <c r="B7" s="252" t="s">
        <v>47</v>
      </c>
      <c r="C7" s="253">
        <f>+'3. Summary'!J53</f>
        <v>801190</v>
      </c>
      <c r="D7" s="253">
        <f>+'3. Summary'!X53</f>
        <v>617485</v>
      </c>
      <c r="E7" s="253">
        <f>+'3. Summary'!AL53</f>
        <v>438325</v>
      </c>
      <c r="F7" s="253">
        <f>+'3. Summary'!BC53</f>
        <v>1857000</v>
      </c>
      <c r="H7" s="252" t="s">
        <v>47</v>
      </c>
      <c r="I7" s="255">
        <f>+C7/$C$7</f>
        <v>1</v>
      </c>
      <c r="J7" s="256">
        <f>+D7/$D$7</f>
        <v>1</v>
      </c>
      <c r="K7" s="255">
        <f>+E7/$E$7</f>
        <v>1</v>
      </c>
      <c r="L7" s="255">
        <f>+F7/$F$7</f>
        <v>1</v>
      </c>
    </row>
    <row r="8" spans="2:12" x14ac:dyDescent="0.3">
      <c r="B8" s="254"/>
      <c r="C8" s="254"/>
      <c r="D8" s="254"/>
      <c r="E8" s="254"/>
      <c r="F8" s="254"/>
    </row>
    <row r="14" spans="2:12" x14ac:dyDescent="0.3">
      <c r="B14" s="254"/>
      <c r="C14" s="254"/>
      <c r="D14" s="254"/>
      <c r="E14" s="254"/>
      <c r="F14" s="254"/>
    </row>
    <row r="15" spans="2:12" x14ac:dyDescent="0.3">
      <c r="B15" s="254"/>
      <c r="C15" s="254"/>
      <c r="D15" s="254"/>
      <c r="E15" s="254"/>
      <c r="F15" s="254"/>
    </row>
    <row r="16" spans="2:12" x14ac:dyDescent="0.3">
      <c r="B16" s="254"/>
      <c r="C16" s="254"/>
      <c r="D16" s="254"/>
      <c r="E16" s="254"/>
      <c r="F16" s="254"/>
    </row>
    <row r="17" spans="2:12" x14ac:dyDescent="0.3">
      <c r="B17" s="254"/>
      <c r="C17" s="254"/>
      <c r="D17" s="254"/>
      <c r="E17" s="254"/>
      <c r="F17" s="254"/>
    </row>
    <row r="18" spans="2:12" x14ac:dyDescent="0.3">
      <c r="B18" s="254"/>
      <c r="C18" s="254"/>
      <c r="D18" s="254"/>
      <c r="E18" s="254"/>
      <c r="F18" s="254"/>
    </row>
    <row r="19" spans="2:12" x14ac:dyDescent="0.3">
      <c r="B19" s="254"/>
      <c r="C19" s="254"/>
      <c r="D19" s="254"/>
      <c r="E19" s="254"/>
      <c r="F19" s="254"/>
    </row>
    <row r="20" spans="2:12" x14ac:dyDescent="0.3">
      <c r="B20" s="260" t="s">
        <v>198</v>
      </c>
      <c r="C20" s="254"/>
      <c r="D20" s="254"/>
      <c r="E20" s="254"/>
      <c r="F20" s="254"/>
    </row>
    <row r="21" spans="2:12" x14ac:dyDescent="0.3">
      <c r="C21" s="277" t="s">
        <v>120</v>
      </c>
      <c r="D21" s="277" t="s">
        <v>121</v>
      </c>
      <c r="E21" s="277" t="s">
        <v>122</v>
      </c>
      <c r="F21" s="277" t="s">
        <v>47</v>
      </c>
      <c r="G21" s="278"/>
      <c r="H21" s="278"/>
      <c r="I21" s="277" t="s">
        <v>120</v>
      </c>
      <c r="J21" s="277" t="s">
        <v>121</v>
      </c>
      <c r="K21" s="277" t="s">
        <v>122</v>
      </c>
      <c r="L21" s="277" t="s">
        <v>47</v>
      </c>
    </row>
    <row r="22" spans="2:12" x14ac:dyDescent="0.3">
      <c r="B22" s="252" t="s">
        <v>179</v>
      </c>
      <c r="C22" s="253">
        <f>+'3. Summary'!E53</f>
        <v>61200</v>
      </c>
      <c r="D22" s="253">
        <f>+'3. Summary'!S53</f>
        <v>115800</v>
      </c>
      <c r="E22" s="253">
        <f>+'3. Summary'!AG53</f>
        <v>132000</v>
      </c>
      <c r="F22" s="253">
        <f>+'3. Summary'!AU53</f>
        <v>309000</v>
      </c>
      <c r="H22" s="252" t="s">
        <v>179</v>
      </c>
      <c r="I22" s="255">
        <f>+C22/$C$25</f>
        <v>7.6386375266790651E-2</v>
      </c>
      <c r="J22" s="255">
        <f>+D22/$D$25</f>
        <v>0.18753491987659618</v>
      </c>
      <c r="K22" s="255">
        <f>+E22/$E$25</f>
        <v>0.30114640962755945</v>
      </c>
      <c r="L22" s="247">
        <f>+F22/$F$25</f>
        <v>0.16639741518578352</v>
      </c>
    </row>
    <row r="23" spans="2:12" x14ac:dyDescent="0.3">
      <c r="B23" s="252" t="s">
        <v>199</v>
      </c>
      <c r="C23" s="253">
        <f>+'3. Summary'!F53</f>
        <v>375590</v>
      </c>
      <c r="D23" s="253">
        <f>+'3. Summary'!T53</f>
        <v>471285</v>
      </c>
      <c r="E23" s="253">
        <f>+'3. Summary'!AH53</f>
        <v>275925</v>
      </c>
      <c r="F23" s="253">
        <f>+'3. Summary'!AW53</f>
        <v>1122800</v>
      </c>
      <c r="H23" s="252" t="s">
        <v>199</v>
      </c>
      <c r="I23" s="255">
        <f>+C23/$C$25</f>
        <v>0.46879017461525979</v>
      </c>
      <c r="J23" s="255">
        <f>+D23/$D$25</f>
        <v>0.76323311497445279</v>
      </c>
      <c r="K23" s="255">
        <f>+E23/$E$25</f>
        <v>0.62949865967033591</v>
      </c>
      <c r="L23" s="247">
        <f>+F23/$F$25</f>
        <v>0.60463112547119013</v>
      </c>
    </row>
    <row r="24" spans="2:12" x14ac:dyDescent="0.3">
      <c r="B24" s="252" t="s">
        <v>28</v>
      </c>
      <c r="C24" s="253">
        <f>+'3. Summary'!G53</f>
        <v>364400</v>
      </c>
      <c r="D24" s="253">
        <f>+'3. Summary'!U53</f>
        <v>30400</v>
      </c>
      <c r="E24" s="253">
        <f>+'3. Summary'!AI53</f>
        <v>30400</v>
      </c>
      <c r="F24" s="253">
        <f>+'3. Summary'!AY53</f>
        <v>425200</v>
      </c>
      <c r="H24" s="252" t="s">
        <v>28</v>
      </c>
      <c r="I24" s="255">
        <f>+C24/$C$25</f>
        <v>0.45482345011794956</v>
      </c>
      <c r="J24" s="255">
        <f>+D24/$D$25</f>
        <v>4.9231965148950986E-2</v>
      </c>
      <c r="K24" s="255">
        <f>+E24/$E$25</f>
        <v>6.9354930702104606E-2</v>
      </c>
      <c r="L24" s="247">
        <f>+F24/$F$25</f>
        <v>0.22897145934302637</v>
      </c>
    </row>
    <row r="25" spans="2:12" x14ac:dyDescent="0.3">
      <c r="B25" s="251" t="s">
        <v>47</v>
      </c>
      <c r="C25" s="250">
        <f>+'3. Summary'!J53</f>
        <v>801190</v>
      </c>
      <c r="D25" s="250">
        <f>+'3. Summary'!X53</f>
        <v>617485</v>
      </c>
      <c r="E25" s="250">
        <f>+'3. Summary'!AL53</f>
        <v>438325</v>
      </c>
      <c r="F25" s="250">
        <f>+'3. Summary'!BC53</f>
        <v>1857000</v>
      </c>
      <c r="H25" s="252" t="s">
        <v>47</v>
      </c>
      <c r="I25" s="255">
        <f>+C25/$C$25</f>
        <v>1</v>
      </c>
      <c r="J25" s="255">
        <f>+D25/$D$25</f>
        <v>1</v>
      </c>
      <c r="K25" s="255">
        <f>+E25/$E$25</f>
        <v>1</v>
      </c>
      <c r="L25" s="247">
        <f>+F25/$F$25</f>
        <v>1</v>
      </c>
    </row>
    <row r="26" spans="2:12" x14ac:dyDescent="0.3">
      <c r="B26" s="254"/>
      <c r="C26" s="254"/>
      <c r="D26" s="254"/>
      <c r="E26" s="254"/>
      <c r="F26" s="254"/>
    </row>
    <row r="36" spans="2:12" x14ac:dyDescent="0.3">
      <c r="B36" s="1"/>
    </row>
    <row r="37" spans="2:12" x14ac:dyDescent="0.3">
      <c r="B37" s="1" t="s">
        <v>203</v>
      </c>
    </row>
    <row r="38" spans="2:12" x14ac:dyDescent="0.3">
      <c r="C38" s="279" t="s">
        <v>120</v>
      </c>
      <c r="D38" s="279" t="s">
        <v>121</v>
      </c>
      <c r="E38" s="279" t="s">
        <v>122</v>
      </c>
      <c r="F38" s="279" t="s">
        <v>47</v>
      </c>
      <c r="G38" s="278"/>
      <c r="H38" s="278"/>
      <c r="I38" s="279" t="s">
        <v>120</v>
      </c>
      <c r="J38" s="279" t="s">
        <v>121</v>
      </c>
      <c r="K38" s="279" t="s">
        <v>122</v>
      </c>
      <c r="L38" s="279" t="s">
        <v>47</v>
      </c>
    </row>
    <row r="39" spans="2:12" x14ac:dyDescent="0.3">
      <c r="B39" s="257" t="s">
        <v>200</v>
      </c>
      <c r="C39" s="249">
        <f>+'3. Summary'!J53</f>
        <v>801190</v>
      </c>
      <c r="D39" s="249">
        <f>+'3. Summary'!X53</f>
        <v>617485</v>
      </c>
      <c r="E39" s="249">
        <f>+'3. Summary'!AL53</f>
        <v>438325</v>
      </c>
      <c r="F39" s="249">
        <f>+'3. Summary'!BC53</f>
        <v>1857000</v>
      </c>
      <c r="H39" s="257" t="s">
        <v>200</v>
      </c>
      <c r="I39" s="246">
        <f>+C39/$F$39</f>
        <v>0.43144318793753367</v>
      </c>
      <c r="J39" s="246">
        <f>+D39/$F$39</f>
        <v>0.3325175013462574</v>
      </c>
      <c r="K39" s="246">
        <f>+E39/$F$39</f>
        <v>0.23603931071620893</v>
      </c>
      <c r="L39" s="246">
        <f>F39/$F$39</f>
        <v>1</v>
      </c>
    </row>
    <row r="40" spans="2:12" x14ac:dyDescent="0.3">
      <c r="B40" s="257" t="s">
        <v>111</v>
      </c>
      <c r="C40" s="249">
        <f>+'3. Summary'!K53</f>
        <v>170800</v>
      </c>
      <c r="D40" s="249">
        <f>+'3. Summary'!Y53</f>
        <v>185800</v>
      </c>
      <c r="E40" s="249">
        <f>+'3. Summary'!AM53</f>
        <v>202000</v>
      </c>
      <c r="F40" s="249">
        <f>+'3. Summary'!BD53</f>
        <v>558600</v>
      </c>
      <c r="H40" s="257" t="s">
        <v>111</v>
      </c>
      <c r="I40" s="246">
        <f t="shared" ref="I40:I42" si="0">+C40/$F$39</f>
        <v>9.1976305869682279E-2</v>
      </c>
      <c r="J40" s="246">
        <f t="shared" ref="J40:J42" si="1">+D40/$F$39</f>
        <v>0.10005385029617662</v>
      </c>
      <c r="K40" s="246">
        <f t="shared" ref="K40:K42" si="2">+E40/$F$39</f>
        <v>0.10877759827679052</v>
      </c>
      <c r="L40" s="246">
        <f t="shared" ref="L40:L42" si="3">F40/$F$39</f>
        <v>0.30080775444264946</v>
      </c>
    </row>
    <row r="41" spans="2:12" x14ac:dyDescent="0.3">
      <c r="B41" s="257" t="s">
        <v>196</v>
      </c>
      <c r="C41" s="249">
        <f>+'3. Summary'!L53</f>
        <v>199860</v>
      </c>
      <c r="D41" s="249">
        <f>+'3. Summary'!Z53</f>
        <v>120750</v>
      </c>
      <c r="E41" s="249">
        <f>+'3. Summary'!AN53</f>
        <v>127230</v>
      </c>
      <c r="F41" s="249">
        <f>+'3. Summary'!BE53</f>
        <v>447840</v>
      </c>
      <c r="H41" s="257" t="s">
        <v>196</v>
      </c>
      <c r="I41" s="246">
        <f t="shared" si="0"/>
        <v>0.10762520193861067</v>
      </c>
      <c r="J41" s="246">
        <f t="shared" si="1"/>
        <v>6.5024232633279486E-2</v>
      </c>
      <c r="K41" s="246">
        <f t="shared" si="2"/>
        <v>6.8513731825525045E-2</v>
      </c>
      <c r="L41" s="246">
        <f t="shared" si="3"/>
        <v>0.2411631663974152</v>
      </c>
    </row>
    <row r="42" spans="2:12" x14ac:dyDescent="0.3">
      <c r="B42" s="251" t="s">
        <v>112</v>
      </c>
      <c r="C42" s="250">
        <f>+'3. Summary'!M53</f>
        <v>-430530</v>
      </c>
      <c r="D42" s="250">
        <f>+'3. Summary'!AA53</f>
        <v>-310935</v>
      </c>
      <c r="E42" s="250">
        <f>+'3. Summary'!AO53</f>
        <v>-109095</v>
      </c>
      <c r="F42" s="250">
        <f>+'3. Summary'!BF53</f>
        <v>-850560</v>
      </c>
      <c r="H42" s="251" t="s">
        <v>112</v>
      </c>
      <c r="I42" s="247">
        <f t="shared" si="0"/>
        <v>-0.23184168012924072</v>
      </c>
      <c r="J42" s="247">
        <f t="shared" si="1"/>
        <v>-0.16743941841680129</v>
      </c>
      <c r="K42" s="247">
        <f t="shared" si="2"/>
        <v>-5.8747980613893379E-2</v>
      </c>
      <c r="L42" s="247">
        <f t="shared" si="3"/>
        <v>-0.4580290791599354</v>
      </c>
    </row>
    <row r="53" spans="2:11" x14ac:dyDescent="0.3">
      <c r="B53" s="1" t="s">
        <v>234</v>
      </c>
    </row>
    <row r="54" spans="2:11" ht="30.6" customHeight="1" x14ac:dyDescent="0.3">
      <c r="C54" s="258" t="s">
        <v>201</v>
      </c>
      <c r="D54" s="258" t="s">
        <v>202</v>
      </c>
      <c r="E54" s="258" t="s">
        <v>178</v>
      </c>
      <c r="F54" s="259"/>
      <c r="G54" s="259"/>
      <c r="I54" s="258" t="s">
        <v>201</v>
      </c>
      <c r="J54" s="258" t="s">
        <v>202</v>
      </c>
      <c r="K54" s="258" t="s">
        <v>178</v>
      </c>
    </row>
    <row r="55" spans="2:11" x14ac:dyDescent="0.3">
      <c r="B55" s="252" t="s">
        <v>193</v>
      </c>
      <c r="C55" s="253">
        <f>+'3. Summary'!BC20</f>
        <v>871265</v>
      </c>
      <c r="D55" s="253">
        <f>+'3. Summary'!BG20</f>
        <v>159000</v>
      </c>
      <c r="E55" s="253">
        <f>+'3. Summary'!BH20</f>
        <v>1030265</v>
      </c>
      <c r="H55" s="252" t="s">
        <v>193</v>
      </c>
      <c r="I55" s="255">
        <f>+C55/E55</f>
        <v>0.8456707740241588</v>
      </c>
      <c r="J55" s="256">
        <f>+D55/E55</f>
        <v>0.15432922597584117</v>
      </c>
      <c r="K55" s="255">
        <f>+E55/E55</f>
        <v>1</v>
      </c>
    </row>
    <row r="56" spans="2:11" x14ac:dyDescent="0.3">
      <c r="B56" s="252" t="s">
        <v>194</v>
      </c>
      <c r="C56" s="253">
        <f>+'3. Summary'!BC36</f>
        <v>816760</v>
      </c>
      <c r="D56" s="253">
        <f>+'3. Summary'!BG36</f>
        <v>238500</v>
      </c>
      <c r="E56" s="253">
        <f>+'3. Summary'!BH36</f>
        <v>1055260</v>
      </c>
      <c r="H56" s="252" t="s">
        <v>194</v>
      </c>
      <c r="I56" s="255">
        <f t="shared" ref="I56:I58" si="4">+C56/E56</f>
        <v>0.77398934859655444</v>
      </c>
      <c r="J56" s="256">
        <f t="shared" ref="J56:J58" si="5">+D56/E56</f>
        <v>0.22601065140344559</v>
      </c>
      <c r="K56" s="255">
        <f t="shared" ref="K56:K58" si="6">+E56/E56</f>
        <v>1</v>
      </c>
    </row>
    <row r="57" spans="2:11" x14ac:dyDescent="0.3">
      <c r="B57" s="252" t="s">
        <v>195</v>
      </c>
      <c r="C57" s="253">
        <f>+'3. Summary'!BC52</f>
        <v>168975</v>
      </c>
      <c r="D57" s="253">
        <f>+'3. Summary'!BG52</f>
        <v>131000</v>
      </c>
      <c r="E57" s="253">
        <f>+'3. Summary'!BH52</f>
        <v>299975</v>
      </c>
      <c r="H57" s="252" t="s">
        <v>195</v>
      </c>
      <c r="I57" s="255">
        <f t="shared" si="4"/>
        <v>0.56329694141178432</v>
      </c>
      <c r="J57" s="256">
        <f t="shared" si="5"/>
        <v>0.43670305858821568</v>
      </c>
      <c r="K57" s="255">
        <f t="shared" si="6"/>
        <v>1</v>
      </c>
    </row>
    <row r="58" spans="2:11" x14ac:dyDescent="0.3">
      <c r="B58" s="251" t="s">
        <v>47</v>
      </c>
      <c r="C58" s="250">
        <f>+'3. Summary'!BC53</f>
        <v>1857000</v>
      </c>
      <c r="D58" s="250">
        <f>+'3. Summary'!BG53</f>
        <v>528500</v>
      </c>
      <c r="E58" s="250">
        <f>+'3. Summary'!BH53</f>
        <v>2385500</v>
      </c>
      <c r="H58" s="251" t="s">
        <v>47</v>
      </c>
      <c r="I58" s="247">
        <f t="shared" si="4"/>
        <v>0.77845315447495289</v>
      </c>
      <c r="J58" s="248">
        <f t="shared" si="5"/>
        <v>0.22154684552504716</v>
      </c>
      <c r="K58" s="247">
        <f t="shared" si="6"/>
        <v>1</v>
      </c>
    </row>
  </sheetData>
  <pageMargins left="0.7" right="0.7" top="0.75" bottom="0.75" header="0.3" footer="0.3"/>
  <pageSetup scale="50" orientation="landscape" horizontalDpi="4294967292" verticalDpi="0" r:id="rId1"/>
  <headerFooter>
    <oddHeader>&amp;L&amp;"-,Bold"&amp;12Graphs</oddHeader>
    <oddFooter>&amp;CPage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election activeCell="P10" sqref="P10"/>
    </sheetView>
  </sheetViews>
  <sheetFormatPr defaultRowHeight="13.8" x14ac:dyDescent="0.3"/>
  <cols>
    <col min="1" max="1" width="3.5546875" style="20" customWidth="1"/>
    <col min="2" max="2" width="8.33203125" style="148" bestFit="1" customWidth="1"/>
    <col min="3" max="3" width="9.77734375" style="148" customWidth="1"/>
    <col min="4" max="5" width="9.77734375" style="49" customWidth="1"/>
    <col min="6" max="6" width="14.21875" style="28" customWidth="1"/>
    <col min="7" max="7" width="7.44140625" style="20" bestFit="1" customWidth="1"/>
    <col min="8" max="8" width="6.109375" style="20" bestFit="1" customWidth="1"/>
    <col min="9" max="9" width="5.77734375" style="20" bestFit="1" customWidth="1"/>
    <col min="10" max="10" width="11.109375" style="20" customWidth="1"/>
    <col min="11" max="11" width="10.88671875" style="28" customWidth="1"/>
    <col min="12" max="12" width="13.109375" style="28" customWidth="1"/>
    <col min="13" max="13" width="8.88671875" style="28"/>
    <col min="14" max="14" width="2" style="28" customWidth="1"/>
    <col min="15" max="15" width="7.44140625" style="28" bestFit="1" customWidth="1"/>
    <col min="16" max="16" width="6.77734375" style="28" customWidth="1"/>
    <col min="17" max="17" width="5.77734375" style="28" bestFit="1" customWidth="1"/>
    <col min="18" max="18" width="11.5546875" style="28" customWidth="1"/>
    <col min="19" max="19" width="8.88671875" style="28"/>
    <col min="20" max="20" width="12.77734375" style="28" customWidth="1"/>
    <col min="21" max="21" width="8.88671875" style="28"/>
    <col min="22" max="22" width="3.5546875" style="20" customWidth="1"/>
    <col min="23" max="23" width="7.44140625" style="28" bestFit="1" customWidth="1"/>
    <col min="24" max="24" width="7.33203125" style="28" customWidth="1"/>
    <col min="25" max="25" width="5.77734375" style="28" bestFit="1" customWidth="1"/>
    <col min="26" max="26" width="11.44140625" style="28" customWidth="1"/>
    <col min="27" max="27" width="8.88671875" style="28"/>
    <col min="28" max="28" width="14" style="28" customWidth="1"/>
    <col min="29" max="29" width="8.88671875" style="28"/>
    <col min="30" max="30" width="3.44140625" style="28" customWidth="1"/>
    <col min="31" max="16384" width="8.88671875" style="28"/>
  </cols>
  <sheetData>
    <row r="1" spans="1:35" s="20" customFormat="1" ht="19.8" customHeight="1" x14ac:dyDescent="0.3">
      <c r="B1" s="25"/>
      <c r="D1" s="22"/>
      <c r="E1" s="22"/>
      <c r="G1" s="24"/>
    </row>
    <row r="2" spans="1:35" s="20" customFormat="1" x14ac:dyDescent="0.3">
      <c r="B2" s="25" t="s">
        <v>170</v>
      </c>
      <c r="D2" s="22"/>
      <c r="E2" s="22"/>
      <c r="G2" s="161"/>
    </row>
    <row r="3" spans="1:35" ht="14.4" customHeight="1" x14ac:dyDescent="0.3">
      <c r="B3" s="26"/>
      <c r="C3" s="26"/>
      <c r="D3" s="48"/>
      <c r="E3" s="48"/>
      <c r="F3" s="27"/>
      <c r="G3" s="311" t="s">
        <v>146</v>
      </c>
      <c r="H3" s="311"/>
      <c r="I3" s="311"/>
      <c r="J3" s="311"/>
      <c r="K3" s="311"/>
      <c r="L3" s="311"/>
      <c r="M3" s="311"/>
      <c r="O3" s="310" t="s">
        <v>158</v>
      </c>
      <c r="P3" s="310"/>
      <c r="Q3" s="310"/>
      <c r="R3" s="310"/>
      <c r="S3" s="310"/>
      <c r="T3" s="310"/>
      <c r="U3" s="310"/>
      <c r="W3" s="309" t="s">
        <v>159</v>
      </c>
      <c r="X3" s="309"/>
      <c r="Y3" s="309"/>
      <c r="Z3" s="309"/>
      <c r="AA3" s="309"/>
      <c r="AB3" s="309"/>
      <c r="AC3" s="309"/>
      <c r="AE3" s="308" t="s">
        <v>123</v>
      </c>
      <c r="AF3" s="308"/>
      <c r="AG3" s="308"/>
      <c r="AH3" s="308"/>
      <c r="AI3" s="308"/>
    </row>
    <row r="4" spans="1:35" s="36" customFormat="1" ht="69.599999999999994" thickBot="1" x14ac:dyDescent="0.35">
      <c r="A4" s="30"/>
      <c r="B4" s="31" t="s">
        <v>49</v>
      </c>
      <c r="C4" s="31" t="s">
        <v>51</v>
      </c>
      <c r="D4" s="32" t="s">
        <v>147</v>
      </c>
      <c r="E4" s="32" t="s">
        <v>148</v>
      </c>
      <c r="F4" s="32" t="s">
        <v>52</v>
      </c>
      <c r="G4" s="166" t="s">
        <v>149</v>
      </c>
      <c r="H4" s="166" t="s">
        <v>150</v>
      </c>
      <c r="I4" s="166" t="s">
        <v>151</v>
      </c>
      <c r="J4" s="166" t="s">
        <v>161</v>
      </c>
      <c r="K4" s="166" t="s">
        <v>162</v>
      </c>
      <c r="L4" s="166" t="s">
        <v>168</v>
      </c>
      <c r="M4" s="166" t="s">
        <v>156</v>
      </c>
      <c r="N4" s="22"/>
      <c r="O4" s="185" t="s">
        <v>149</v>
      </c>
      <c r="P4" s="185" t="s">
        <v>150</v>
      </c>
      <c r="Q4" s="185" t="s">
        <v>151</v>
      </c>
      <c r="R4" s="185" t="s">
        <v>161</v>
      </c>
      <c r="S4" s="185" t="s">
        <v>162</v>
      </c>
      <c r="T4" s="185" t="s">
        <v>168</v>
      </c>
      <c r="U4" s="185" t="s">
        <v>155</v>
      </c>
      <c r="V4" s="30"/>
      <c r="W4" s="179" t="s">
        <v>149</v>
      </c>
      <c r="X4" s="179" t="s">
        <v>150</v>
      </c>
      <c r="Y4" s="179" t="s">
        <v>151</v>
      </c>
      <c r="Z4" s="179" t="s">
        <v>161</v>
      </c>
      <c r="AA4" s="179" t="s">
        <v>162</v>
      </c>
      <c r="AB4" s="179" t="s">
        <v>168</v>
      </c>
      <c r="AC4" s="179" t="s">
        <v>157</v>
      </c>
      <c r="AE4" s="184" t="s">
        <v>149</v>
      </c>
      <c r="AF4" s="184" t="s">
        <v>151</v>
      </c>
      <c r="AG4" s="184" t="s">
        <v>162</v>
      </c>
      <c r="AH4" s="184" t="s">
        <v>160</v>
      </c>
      <c r="AI4" s="184" t="s">
        <v>163</v>
      </c>
    </row>
    <row r="5" spans="1:35" s="36" customFormat="1" ht="14.4" thickBot="1" x14ac:dyDescent="0.35">
      <c r="A5" s="30"/>
      <c r="B5" s="168"/>
      <c r="C5" s="168"/>
      <c r="D5" s="169"/>
      <c r="E5" s="169"/>
      <c r="F5" s="169"/>
      <c r="G5" s="171"/>
      <c r="H5" s="171"/>
      <c r="I5" s="171"/>
      <c r="J5" s="171"/>
      <c r="K5" s="172"/>
      <c r="L5" s="190">
        <v>0.2</v>
      </c>
      <c r="M5" s="173"/>
      <c r="N5" s="22"/>
      <c r="O5" s="192"/>
      <c r="P5" s="192"/>
      <c r="Q5" s="192"/>
      <c r="R5" s="192"/>
      <c r="S5" s="192"/>
      <c r="T5" s="190">
        <v>0.2</v>
      </c>
      <c r="U5" s="192"/>
      <c r="V5" s="30"/>
      <c r="W5" s="193"/>
      <c r="X5" s="193"/>
      <c r="Y5" s="193"/>
      <c r="Z5" s="193"/>
      <c r="AA5" s="193"/>
      <c r="AB5" s="190">
        <v>0.21</v>
      </c>
      <c r="AC5" s="193"/>
      <c r="AE5" s="170"/>
      <c r="AF5" s="170"/>
      <c r="AG5" s="170"/>
      <c r="AH5" s="170"/>
      <c r="AI5" s="170"/>
    </row>
    <row r="6" spans="1:35" s="10" customFormat="1" ht="12" x14ac:dyDescent="0.25">
      <c r="A6" s="15"/>
      <c r="B6" s="12"/>
      <c r="C6" s="12"/>
      <c r="D6" s="174"/>
      <c r="E6" s="174"/>
      <c r="F6" s="174"/>
      <c r="G6" s="11">
        <v>1</v>
      </c>
      <c r="H6" s="11">
        <v>2</v>
      </c>
      <c r="I6" s="11" t="s">
        <v>152</v>
      </c>
      <c r="J6" s="11">
        <v>4</v>
      </c>
      <c r="K6" s="175" t="s">
        <v>153</v>
      </c>
      <c r="L6" s="176" t="s">
        <v>169</v>
      </c>
      <c r="M6" s="177" t="s">
        <v>154</v>
      </c>
      <c r="N6" s="162"/>
      <c r="O6" s="13">
        <v>1</v>
      </c>
      <c r="P6" s="13">
        <v>2</v>
      </c>
      <c r="Q6" s="13" t="s">
        <v>152</v>
      </c>
      <c r="R6" s="13">
        <v>4</v>
      </c>
      <c r="S6" s="13" t="s">
        <v>153</v>
      </c>
      <c r="T6" s="186" t="s">
        <v>169</v>
      </c>
      <c r="U6" s="13" t="s">
        <v>154</v>
      </c>
      <c r="V6" s="15"/>
      <c r="W6" s="14">
        <v>1</v>
      </c>
      <c r="X6" s="14">
        <v>2</v>
      </c>
      <c r="Y6" s="14" t="s">
        <v>152</v>
      </c>
      <c r="Z6" s="14">
        <v>4</v>
      </c>
      <c r="AA6" s="14" t="s">
        <v>153</v>
      </c>
      <c r="AB6" s="180" t="s">
        <v>169</v>
      </c>
      <c r="AC6" s="14" t="s">
        <v>154</v>
      </c>
      <c r="AE6" s="191" t="s">
        <v>164</v>
      </c>
      <c r="AF6" s="191" t="s">
        <v>165</v>
      </c>
      <c r="AG6" s="191" t="s">
        <v>124</v>
      </c>
      <c r="AH6" s="191" t="s">
        <v>166</v>
      </c>
      <c r="AI6" s="191" t="s">
        <v>167</v>
      </c>
    </row>
    <row r="7" spans="1:35" ht="13.8" customHeight="1" x14ac:dyDescent="0.3">
      <c r="B7" s="295" t="s">
        <v>57</v>
      </c>
      <c r="C7" s="295" t="s">
        <v>56</v>
      </c>
      <c r="D7" s="305" t="s">
        <v>171</v>
      </c>
      <c r="E7" s="305" t="s">
        <v>172</v>
      </c>
      <c r="F7" s="194" t="s">
        <v>53</v>
      </c>
      <c r="G7" s="163">
        <v>10</v>
      </c>
      <c r="H7" s="163">
        <v>8</v>
      </c>
      <c r="I7" s="53">
        <f>+G7*H7</f>
        <v>80</v>
      </c>
      <c r="J7" s="54">
        <v>500</v>
      </c>
      <c r="K7" s="55">
        <f>+I7*J7</f>
        <v>40000</v>
      </c>
      <c r="L7" s="167">
        <f>+K7*$L$5</f>
        <v>8000</v>
      </c>
      <c r="M7" s="55">
        <f>SUM(K7,L7)</f>
        <v>48000</v>
      </c>
      <c r="N7" s="20"/>
      <c r="O7" s="163"/>
      <c r="P7" s="163"/>
      <c r="Q7" s="61">
        <f>+O7*P7</f>
        <v>0</v>
      </c>
      <c r="R7" s="54"/>
      <c r="S7" s="62">
        <f>+Q7*R7</f>
        <v>0</v>
      </c>
      <c r="T7" s="187">
        <f>+S7*$T$5</f>
        <v>0</v>
      </c>
      <c r="U7" s="62">
        <f>SUM(S7,T7)</f>
        <v>0</v>
      </c>
      <c r="W7" s="163"/>
      <c r="X7" s="163"/>
      <c r="Y7" s="64">
        <f>+W7*X7</f>
        <v>0</v>
      </c>
      <c r="Z7" s="54"/>
      <c r="AA7" s="65">
        <f>+Y7*Z7</f>
        <v>0</v>
      </c>
      <c r="AB7" s="181">
        <f>+AA7*$AB$5</f>
        <v>0</v>
      </c>
      <c r="AC7" s="65">
        <f>SUM(AA7,AB7)</f>
        <v>0</v>
      </c>
      <c r="AE7" s="66">
        <f>SUM(G7,O7,W7)</f>
        <v>10</v>
      </c>
      <c r="AF7" s="66">
        <f>SUM(I7,Q7,Y7)</f>
        <v>80</v>
      </c>
      <c r="AG7" s="90">
        <f t="shared" ref="AG7:AI10" si="0">SUM(K7,S7,AA7)</f>
        <v>40000</v>
      </c>
      <c r="AH7" s="90">
        <f t="shared" si="0"/>
        <v>8000</v>
      </c>
      <c r="AI7" s="90">
        <f t="shared" si="0"/>
        <v>48000</v>
      </c>
    </row>
    <row r="8" spans="1:35" ht="13.8" customHeight="1" x14ac:dyDescent="0.3">
      <c r="B8" s="295"/>
      <c r="C8" s="295"/>
      <c r="D8" s="306"/>
      <c r="E8" s="306"/>
      <c r="F8" s="72" t="s">
        <v>54</v>
      </c>
      <c r="G8" s="163">
        <v>15</v>
      </c>
      <c r="H8" s="163">
        <v>20</v>
      </c>
      <c r="I8" s="53">
        <f t="shared" ref="I8:I10" si="1">+G8*H8</f>
        <v>300</v>
      </c>
      <c r="J8" s="54">
        <v>500</v>
      </c>
      <c r="K8" s="55">
        <f t="shared" ref="K8:K10" si="2">+I8*J8</f>
        <v>150000</v>
      </c>
      <c r="L8" s="55">
        <f>+K8*$L$5</f>
        <v>30000</v>
      </c>
      <c r="M8" s="55">
        <f t="shared" ref="M8:M10" si="3">SUM(K8,L8)</f>
        <v>180000</v>
      </c>
      <c r="N8" s="20"/>
      <c r="O8" s="163"/>
      <c r="P8" s="163"/>
      <c r="Q8" s="61">
        <f t="shared" ref="Q8:Q10" si="4">+O8*P8</f>
        <v>0</v>
      </c>
      <c r="R8" s="54"/>
      <c r="S8" s="62">
        <f t="shared" ref="S8:S10" si="5">+Q8*R8</f>
        <v>0</v>
      </c>
      <c r="T8" s="62">
        <f>+S8*$T$5</f>
        <v>0</v>
      </c>
      <c r="U8" s="62">
        <f t="shared" ref="U8:U10" si="6">SUM(S8,T8)</f>
        <v>0</v>
      </c>
      <c r="W8" s="163"/>
      <c r="X8" s="163"/>
      <c r="Y8" s="64">
        <f t="shared" ref="Y8:Y10" si="7">+W8*X8</f>
        <v>0</v>
      </c>
      <c r="Z8" s="54"/>
      <c r="AA8" s="65">
        <f t="shared" ref="AA8:AA10" si="8">+Y8*Z8</f>
        <v>0</v>
      </c>
      <c r="AB8" s="65">
        <f>+AA8*$AB$5</f>
        <v>0</v>
      </c>
      <c r="AC8" s="65">
        <f t="shared" ref="AC8:AC10" si="9">SUM(AA8,AB8)</f>
        <v>0</v>
      </c>
      <c r="AE8" s="66">
        <f>SUM(G8,O8,W8)</f>
        <v>15</v>
      </c>
      <c r="AF8" s="66">
        <f>SUM(I8,Q8,Y8)</f>
        <v>300</v>
      </c>
      <c r="AG8" s="90">
        <f t="shared" si="0"/>
        <v>150000</v>
      </c>
      <c r="AH8" s="90">
        <f t="shared" si="0"/>
        <v>30000</v>
      </c>
      <c r="AI8" s="90">
        <f t="shared" si="0"/>
        <v>180000</v>
      </c>
    </row>
    <row r="9" spans="1:35" ht="13.8" customHeight="1" x14ac:dyDescent="0.3">
      <c r="B9" s="295"/>
      <c r="C9" s="295"/>
      <c r="D9" s="306"/>
      <c r="E9" s="306"/>
      <c r="F9" s="72" t="s">
        <v>55</v>
      </c>
      <c r="G9" s="163"/>
      <c r="H9" s="163"/>
      <c r="I9" s="53">
        <f t="shared" si="1"/>
        <v>0</v>
      </c>
      <c r="J9" s="54"/>
      <c r="K9" s="55">
        <f t="shared" si="2"/>
        <v>0</v>
      </c>
      <c r="L9" s="55">
        <f>+K9*$L$5</f>
        <v>0</v>
      </c>
      <c r="M9" s="55">
        <f t="shared" si="3"/>
        <v>0</v>
      </c>
      <c r="N9" s="20"/>
      <c r="O9" s="163"/>
      <c r="P9" s="163"/>
      <c r="Q9" s="61">
        <f t="shared" si="4"/>
        <v>0</v>
      </c>
      <c r="R9" s="54"/>
      <c r="S9" s="62">
        <f t="shared" si="5"/>
        <v>0</v>
      </c>
      <c r="T9" s="62">
        <f>+S9*$T$5</f>
        <v>0</v>
      </c>
      <c r="U9" s="62">
        <f t="shared" si="6"/>
        <v>0</v>
      </c>
      <c r="W9" s="163"/>
      <c r="X9" s="163"/>
      <c r="Y9" s="64">
        <f t="shared" si="7"/>
        <v>0</v>
      </c>
      <c r="Z9" s="54"/>
      <c r="AA9" s="65">
        <f t="shared" si="8"/>
        <v>0</v>
      </c>
      <c r="AB9" s="65">
        <f>+AA9*$AB$5</f>
        <v>0</v>
      </c>
      <c r="AC9" s="65">
        <f t="shared" si="9"/>
        <v>0</v>
      </c>
      <c r="AE9" s="66">
        <f>SUM(G9,O9,W9)</f>
        <v>0</v>
      </c>
      <c r="AF9" s="66">
        <f>SUM(I9,Q9,Y9)</f>
        <v>0</v>
      </c>
      <c r="AG9" s="90">
        <f t="shared" si="0"/>
        <v>0</v>
      </c>
      <c r="AH9" s="90">
        <f t="shared" si="0"/>
        <v>0</v>
      </c>
      <c r="AI9" s="90">
        <f t="shared" si="0"/>
        <v>0</v>
      </c>
    </row>
    <row r="10" spans="1:35" ht="13.8" customHeight="1" x14ac:dyDescent="0.3">
      <c r="B10" s="295"/>
      <c r="C10" s="295"/>
      <c r="D10" s="306"/>
      <c r="E10" s="306"/>
      <c r="F10" s="195" t="s">
        <v>50</v>
      </c>
      <c r="G10" s="163"/>
      <c r="H10" s="163"/>
      <c r="I10" s="53">
        <f t="shared" si="1"/>
        <v>0</v>
      </c>
      <c r="J10" s="54"/>
      <c r="K10" s="55">
        <f t="shared" si="2"/>
        <v>0</v>
      </c>
      <c r="L10" s="55">
        <f>+K10*$L$5</f>
        <v>0</v>
      </c>
      <c r="M10" s="55">
        <f t="shared" si="3"/>
        <v>0</v>
      </c>
      <c r="N10" s="20"/>
      <c r="O10" s="163"/>
      <c r="P10" s="163"/>
      <c r="Q10" s="61">
        <f t="shared" si="4"/>
        <v>0</v>
      </c>
      <c r="R10" s="54"/>
      <c r="S10" s="62">
        <f t="shared" si="5"/>
        <v>0</v>
      </c>
      <c r="T10" s="62">
        <f>+S10*$T$5</f>
        <v>0</v>
      </c>
      <c r="U10" s="62">
        <f t="shared" si="6"/>
        <v>0</v>
      </c>
      <c r="W10" s="163"/>
      <c r="X10" s="163"/>
      <c r="Y10" s="64">
        <f t="shared" si="7"/>
        <v>0</v>
      </c>
      <c r="Z10" s="54"/>
      <c r="AA10" s="65">
        <f t="shared" si="8"/>
        <v>0</v>
      </c>
      <c r="AB10" s="65">
        <f>+AA10*$AB$5</f>
        <v>0</v>
      </c>
      <c r="AC10" s="65">
        <f t="shared" si="9"/>
        <v>0</v>
      </c>
      <c r="AE10" s="66">
        <f>SUM(G10,O10,W10)</f>
        <v>0</v>
      </c>
      <c r="AF10" s="66">
        <f>SUM(I10,Q10,Y10)</f>
        <v>0</v>
      </c>
      <c r="AG10" s="90">
        <f t="shared" si="0"/>
        <v>0</v>
      </c>
      <c r="AH10" s="90">
        <f t="shared" si="0"/>
        <v>0</v>
      </c>
      <c r="AI10" s="90">
        <f t="shared" si="0"/>
        <v>0</v>
      </c>
    </row>
    <row r="11" spans="1:35" x14ac:dyDescent="0.3">
      <c r="B11" s="295"/>
      <c r="C11" s="295"/>
      <c r="D11" s="307"/>
      <c r="E11" s="307"/>
      <c r="F11" s="76" t="s">
        <v>60</v>
      </c>
      <c r="G11" s="74">
        <f>SUM(G7:G10)</f>
        <v>25</v>
      </c>
      <c r="H11" s="71"/>
      <c r="I11" s="74">
        <f>SUM(I7:I10)</f>
        <v>380</v>
      </c>
      <c r="J11" s="71"/>
      <c r="K11" s="74">
        <f>SUM(K7:K10)</f>
        <v>190000</v>
      </c>
      <c r="L11" s="74">
        <f>SUM(L7:L10)</f>
        <v>38000</v>
      </c>
      <c r="M11" s="74">
        <f>SUM(M7:M10)</f>
        <v>228000</v>
      </c>
      <c r="O11" s="81">
        <f>SUM(O7:O10)</f>
        <v>0</v>
      </c>
      <c r="P11" s="188"/>
      <c r="Q11" s="81">
        <f>SUM(Q7:Q10)</f>
        <v>0</v>
      </c>
      <c r="R11" s="188"/>
      <c r="S11" s="81">
        <f>SUM(S7:S10)</f>
        <v>0</v>
      </c>
      <c r="T11" s="81">
        <f>SUM(T7:T10)</f>
        <v>0</v>
      </c>
      <c r="U11" s="81">
        <f>SUM(U7:U10)</f>
        <v>0</v>
      </c>
      <c r="W11" s="87">
        <f>SUM(W7:W10)</f>
        <v>0</v>
      </c>
      <c r="X11" s="182"/>
      <c r="Y11" s="87">
        <f>SUM(Y7:Y10)</f>
        <v>0</v>
      </c>
      <c r="Z11" s="182"/>
      <c r="AA11" s="87">
        <f>SUM(AA7:AA10)</f>
        <v>0</v>
      </c>
      <c r="AB11" s="87">
        <f>SUM(AB7:AB10)</f>
        <v>0</v>
      </c>
      <c r="AC11" s="87">
        <f>SUM(AC7:AC10)</f>
        <v>0</v>
      </c>
      <c r="AE11" s="93">
        <f>SUM(AE7:AE10)</f>
        <v>25</v>
      </c>
      <c r="AF11" s="93">
        <f t="shared" ref="AF11:AI11" si="10">SUM(AF7:AF10)</f>
        <v>380</v>
      </c>
      <c r="AG11" s="93">
        <f t="shared" si="10"/>
        <v>190000</v>
      </c>
      <c r="AH11" s="93">
        <f t="shared" si="10"/>
        <v>38000</v>
      </c>
      <c r="AI11" s="93">
        <f t="shared" si="10"/>
        <v>228000</v>
      </c>
    </row>
    <row r="12" spans="1:35" ht="13.8" customHeight="1" x14ac:dyDescent="0.3">
      <c r="B12" s="295"/>
      <c r="C12" s="295" t="s">
        <v>58</v>
      </c>
      <c r="D12" s="305" t="s">
        <v>173</v>
      </c>
      <c r="E12" s="305" t="s">
        <v>174</v>
      </c>
      <c r="F12" s="72" t="s">
        <v>53</v>
      </c>
      <c r="G12" s="163"/>
      <c r="H12" s="163"/>
      <c r="I12" s="53">
        <f>+G12*H12</f>
        <v>0</v>
      </c>
      <c r="J12" s="54"/>
      <c r="K12" s="55">
        <f>+I12*J12</f>
        <v>0</v>
      </c>
      <c r="L12" s="55">
        <f>+K12*$L$5</f>
        <v>0</v>
      </c>
      <c r="M12" s="55">
        <f>SUM(K12,L12)</f>
        <v>0</v>
      </c>
      <c r="N12" s="20"/>
      <c r="O12" s="163">
        <v>5</v>
      </c>
      <c r="P12" s="163">
        <v>20</v>
      </c>
      <c r="Q12" s="61">
        <f>+O12*P12</f>
        <v>100</v>
      </c>
      <c r="R12" s="54">
        <v>600</v>
      </c>
      <c r="S12" s="62">
        <f>+Q12*R12</f>
        <v>60000</v>
      </c>
      <c r="T12" s="62">
        <f>+S12*$T$5</f>
        <v>12000</v>
      </c>
      <c r="U12" s="62">
        <f>SUM(S12,T12)</f>
        <v>72000</v>
      </c>
      <c r="W12" s="163">
        <v>5</v>
      </c>
      <c r="X12" s="163">
        <v>10</v>
      </c>
      <c r="Y12" s="64">
        <f>+W12*X12</f>
        <v>50</v>
      </c>
      <c r="Z12" s="54">
        <f>600*1.05</f>
        <v>630</v>
      </c>
      <c r="AA12" s="65">
        <f>+Y12*Z12</f>
        <v>31500</v>
      </c>
      <c r="AB12" s="65">
        <f>+AA12*$AB$5</f>
        <v>6615</v>
      </c>
      <c r="AC12" s="65">
        <f>SUM(AA12,AB12)</f>
        <v>38115</v>
      </c>
      <c r="AE12" s="66">
        <f>SUM(G12,O12,W12)</f>
        <v>10</v>
      </c>
      <c r="AF12" s="66">
        <f>SUM(I12,Q12,Y12)</f>
        <v>150</v>
      </c>
      <c r="AG12" s="90">
        <f t="shared" ref="AG12:AI15" si="11">SUM(K12,S12,AA12)</f>
        <v>91500</v>
      </c>
      <c r="AH12" s="90">
        <f t="shared" si="11"/>
        <v>18615</v>
      </c>
      <c r="AI12" s="90">
        <f t="shared" si="11"/>
        <v>110115</v>
      </c>
    </row>
    <row r="13" spans="1:35" ht="13.8" customHeight="1" x14ac:dyDescent="0.3">
      <c r="B13" s="295"/>
      <c r="C13" s="295"/>
      <c r="D13" s="306"/>
      <c r="E13" s="306"/>
      <c r="F13" s="72" t="s">
        <v>54</v>
      </c>
      <c r="G13" s="163"/>
      <c r="H13" s="163"/>
      <c r="I13" s="53">
        <f t="shared" ref="I13:I15" si="12">+G13*H13</f>
        <v>0</v>
      </c>
      <c r="J13" s="54"/>
      <c r="K13" s="55">
        <f t="shared" ref="K13:K15" si="13">+I13*J13</f>
        <v>0</v>
      </c>
      <c r="L13" s="55">
        <f>+K13*$L$5</f>
        <v>0</v>
      </c>
      <c r="M13" s="55">
        <f t="shared" ref="M13:M15" si="14">SUM(K13,L13)</f>
        <v>0</v>
      </c>
      <c r="N13" s="20"/>
      <c r="O13" s="163"/>
      <c r="P13" s="163"/>
      <c r="Q13" s="61">
        <f t="shared" ref="Q13:Q15" si="15">+O13*P13</f>
        <v>0</v>
      </c>
      <c r="R13" s="54"/>
      <c r="S13" s="62">
        <f t="shared" ref="S13:S15" si="16">+Q13*R13</f>
        <v>0</v>
      </c>
      <c r="T13" s="62">
        <f>+S13*$T$5</f>
        <v>0</v>
      </c>
      <c r="U13" s="62">
        <f t="shared" ref="U13:U15" si="17">SUM(S13,T13)</f>
        <v>0</v>
      </c>
      <c r="W13" s="163"/>
      <c r="X13" s="163"/>
      <c r="Y13" s="64">
        <f t="shared" ref="Y13:Y15" si="18">+W13*X13</f>
        <v>0</v>
      </c>
      <c r="Z13" s="54"/>
      <c r="AA13" s="65">
        <f t="shared" ref="AA13:AA15" si="19">+Y13*Z13</f>
        <v>0</v>
      </c>
      <c r="AB13" s="65">
        <f>+AA13*$AB$5</f>
        <v>0</v>
      </c>
      <c r="AC13" s="65">
        <f t="shared" ref="AC13:AC15" si="20">SUM(AA13,AB13)</f>
        <v>0</v>
      </c>
      <c r="AE13" s="66">
        <f>SUM(G13,O13,W13)</f>
        <v>0</v>
      </c>
      <c r="AF13" s="66">
        <f>SUM(I13,Q13,Y13)</f>
        <v>0</v>
      </c>
      <c r="AG13" s="90">
        <f t="shared" si="11"/>
        <v>0</v>
      </c>
      <c r="AH13" s="90">
        <f t="shared" si="11"/>
        <v>0</v>
      </c>
      <c r="AI13" s="90">
        <f t="shared" si="11"/>
        <v>0</v>
      </c>
    </row>
    <row r="14" spans="1:35" ht="13.8" customHeight="1" x14ac:dyDescent="0.3">
      <c r="B14" s="295"/>
      <c r="C14" s="295"/>
      <c r="D14" s="306"/>
      <c r="E14" s="306"/>
      <c r="F14" s="72" t="s">
        <v>55</v>
      </c>
      <c r="G14" s="163"/>
      <c r="H14" s="163"/>
      <c r="I14" s="53">
        <f t="shared" si="12"/>
        <v>0</v>
      </c>
      <c r="J14" s="54"/>
      <c r="K14" s="55">
        <f t="shared" si="13"/>
        <v>0</v>
      </c>
      <c r="L14" s="55">
        <f>+K14*$L$5</f>
        <v>0</v>
      </c>
      <c r="M14" s="55">
        <f t="shared" si="14"/>
        <v>0</v>
      </c>
      <c r="N14" s="20"/>
      <c r="O14" s="163"/>
      <c r="P14" s="163"/>
      <c r="Q14" s="61">
        <f t="shared" si="15"/>
        <v>0</v>
      </c>
      <c r="R14" s="54"/>
      <c r="S14" s="62">
        <f t="shared" si="16"/>
        <v>0</v>
      </c>
      <c r="T14" s="62">
        <f>+S14*$T$5</f>
        <v>0</v>
      </c>
      <c r="U14" s="62">
        <f t="shared" si="17"/>
        <v>0</v>
      </c>
      <c r="W14" s="163"/>
      <c r="X14" s="163"/>
      <c r="Y14" s="64">
        <f t="shared" si="18"/>
        <v>0</v>
      </c>
      <c r="Z14" s="54"/>
      <c r="AA14" s="65">
        <f t="shared" si="19"/>
        <v>0</v>
      </c>
      <c r="AB14" s="65">
        <f>+AA14*$AB$5</f>
        <v>0</v>
      </c>
      <c r="AC14" s="65">
        <f t="shared" si="20"/>
        <v>0</v>
      </c>
      <c r="AE14" s="66">
        <f>SUM(G14,O14,W14)</f>
        <v>0</v>
      </c>
      <c r="AF14" s="66">
        <f>SUM(I14,Q14,Y14)</f>
        <v>0</v>
      </c>
      <c r="AG14" s="90">
        <f t="shared" si="11"/>
        <v>0</v>
      </c>
      <c r="AH14" s="90">
        <f t="shared" si="11"/>
        <v>0</v>
      </c>
      <c r="AI14" s="90">
        <f t="shared" si="11"/>
        <v>0</v>
      </c>
    </row>
    <row r="15" spans="1:35" ht="13.8" customHeight="1" x14ac:dyDescent="0.3">
      <c r="B15" s="295"/>
      <c r="C15" s="295"/>
      <c r="D15" s="306"/>
      <c r="E15" s="306"/>
      <c r="F15" s="195" t="s">
        <v>50</v>
      </c>
      <c r="G15" s="163"/>
      <c r="H15" s="163"/>
      <c r="I15" s="53">
        <f t="shared" si="12"/>
        <v>0</v>
      </c>
      <c r="J15" s="54"/>
      <c r="K15" s="55">
        <f t="shared" si="13"/>
        <v>0</v>
      </c>
      <c r="L15" s="55">
        <f>+K15*$L$5</f>
        <v>0</v>
      </c>
      <c r="M15" s="55">
        <f t="shared" si="14"/>
        <v>0</v>
      </c>
      <c r="N15" s="20"/>
      <c r="O15" s="163"/>
      <c r="P15" s="163"/>
      <c r="Q15" s="61">
        <f t="shared" si="15"/>
        <v>0</v>
      </c>
      <c r="R15" s="54"/>
      <c r="S15" s="62">
        <f t="shared" si="16"/>
        <v>0</v>
      </c>
      <c r="T15" s="62">
        <f>+S15*$T$5</f>
        <v>0</v>
      </c>
      <c r="U15" s="62">
        <f t="shared" si="17"/>
        <v>0</v>
      </c>
      <c r="W15" s="163"/>
      <c r="X15" s="163"/>
      <c r="Y15" s="64">
        <f t="shared" si="18"/>
        <v>0</v>
      </c>
      <c r="Z15" s="54"/>
      <c r="AA15" s="65">
        <f t="shared" si="19"/>
        <v>0</v>
      </c>
      <c r="AB15" s="65">
        <f>+AA15*$AB$5</f>
        <v>0</v>
      </c>
      <c r="AC15" s="65">
        <f t="shared" si="20"/>
        <v>0</v>
      </c>
      <c r="AE15" s="66">
        <f>SUM(G15,O15,W15)</f>
        <v>0</v>
      </c>
      <c r="AF15" s="66">
        <f>SUM(I15,Q15,Y15)</f>
        <v>0</v>
      </c>
      <c r="AG15" s="90">
        <f t="shared" si="11"/>
        <v>0</v>
      </c>
      <c r="AH15" s="90">
        <f t="shared" si="11"/>
        <v>0</v>
      </c>
      <c r="AI15" s="90">
        <f t="shared" si="11"/>
        <v>0</v>
      </c>
    </row>
    <row r="16" spans="1:35" x14ac:dyDescent="0.3">
      <c r="B16" s="295"/>
      <c r="C16" s="295"/>
      <c r="D16" s="307"/>
      <c r="E16" s="307"/>
      <c r="F16" s="76" t="s">
        <v>61</v>
      </c>
      <c r="G16" s="74">
        <f>SUM(G12:G15)</f>
        <v>0</v>
      </c>
      <c r="H16" s="71"/>
      <c r="I16" s="74">
        <f>SUM(I12:I15)</f>
        <v>0</v>
      </c>
      <c r="J16" s="71"/>
      <c r="K16" s="74">
        <f>SUM(K12:K15)</f>
        <v>0</v>
      </c>
      <c r="L16" s="74">
        <f>SUM(L12:L15)</f>
        <v>0</v>
      </c>
      <c r="M16" s="74">
        <f>SUM(M12:M15)</f>
        <v>0</v>
      </c>
      <c r="O16" s="81">
        <f>SUM(O12:O15)</f>
        <v>5</v>
      </c>
      <c r="P16" s="188"/>
      <c r="Q16" s="81">
        <f>SUM(Q12:Q15)</f>
        <v>100</v>
      </c>
      <c r="R16" s="188"/>
      <c r="S16" s="81">
        <f>SUM(S12:S15)</f>
        <v>60000</v>
      </c>
      <c r="T16" s="81">
        <f>SUM(T12:T15)</f>
        <v>12000</v>
      </c>
      <c r="U16" s="81">
        <f>SUM(U12:U15)</f>
        <v>72000</v>
      </c>
      <c r="W16" s="87">
        <f>SUM(W12:W15)</f>
        <v>5</v>
      </c>
      <c r="X16" s="182"/>
      <c r="Y16" s="87">
        <f>SUM(Y12:Y15)</f>
        <v>50</v>
      </c>
      <c r="Z16" s="182"/>
      <c r="AA16" s="87">
        <f>SUM(AA12:AA15)</f>
        <v>31500</v>
      </c>
      <c r="AB16" s="87">
        <f>SUM(AB12:AB15)</f>
        <v>6615</v>
      </c>
      <c r="AC16" s="87">
        <f>SUM(AC12:AC15)</f>
        <v>38115</v>
      </c>
      <c r="AE16" s="93">
        <f>SUM(AE12:AE15)</f>
        <v>10</v>
      </c>
      <c r="AF16" s="93">
        <f t="shared" ref="AF16" si="21">SUM(AF12:AF15)</f>
        <v>150</v>
      </c>
      <c r="AG16" s="93">
        <f t="shared" ref="AG16" si="22">SUM(AG12:AG15)</f>
        <v>91500</v>
      </c>
      <c r="AH16" s="93">
        <f t="shared" ref="AH16" si="23">SUM(AH12:AH15)</f>
        <v>18615</v>
      </c>
      <c r="AI16" s="93">
        <f t="shared" ref="AI16" si="24">SUM(AI12:AI15)</f>
        <v>110115</v>
      </c>
    </row>
    <row r="17" spans="2:35" ht="13.8" customHeight="1" x14ac:dyDescent="0.3">
      <c r="B17" s="295"/>
      <c r="C17" s="295" t="s">
        <v>59</v>
      </c>
      <c r="D17" s="305"/>
      <c r="E17" s="305"/>
      <c r="F17" s="72" t="s">
        <v>53</v>
      </c>
      <c r="G17" s="163"/>
      <c r="H17" s="163"/>
      <c r="I17" s="53">
        <f>+G17*H17</f>
        <v>0</v>
      </c>
      <c r="J17" s="54"/>
      <c r="K17" s="55">
        <f>+I17*J17</f>
        <v>0</v>
      </c>
      <c r="L17" s="55">
        <f>+K17*$L$5</f>
        <v>0</v>
      </c>
      <c r="M17" s="55">
        <f>SUM(K17,L17)</f>
        <v>0</v>
      </c>
      <c r="N17" s="20"/>
      <c r="O17" s="163"/>
      <c r="P17" s="163"/>
      <c r="Q17" s="61">
        <f>+O17*P17</f>
        <v>0</v>
      </c>
      <c r="R17" s="54"/>
      <c r="S17" s="62">
        <f>+Q17*R17</f>
        <v>0</v>
      </c>
      <c r="T17" s="62">
        <f>+S17*$T$5</f>
        <v>0</v>
      </c>
      <c r="U17" s="62">
        <f>SUM(S17,T17)</f>
        <v>0</v>
      </c>
      <c r="W17" s="163"/>
      <c r="X17" s="163"/>
      <c r="Y17" s="64">
        <f>+W17*X17</f>
        <v>0</v>
      </c>
      <c r="Z17" s="54"/>
      <c r="AA17" s="65">
        <f>+Y17*Z17</f>
        <v>0</v>
      </c>
      <c r="AB17" s="65">
        <f>+AA17*$AB$5</f>
        <v>0</v>
      </c>
      <c r="AC17" s="65">
        <f>SUM(AA17,AB17)</f>
        <v>0</v>
      </c>
      <c r="AE17" s="66">
        <f>SUM(G17,O17,W17)</f>
        <v>0</v>
      </c>
      <c r="AF17" s="66">
        <f>SUM(I17,Q17,Y17)</f>
        <v>0</v>
      </c>
      <c r="AG17" s="90">
        <f t="shared" ref="AG17:AI20" si="25">SUM(K17,S17,AA17)</f>
        <v>0</v>
      </c>
      <c r="AH17" s="90">
        <f t="shared" si="25"/>
        <v>0</v>
      </c>
      <c r="AI17" s="90">
        <f t="shared" si="25"/>
        <v>0</v>
      </c>
    </row>
    <row r="18" spans="2:35" ht="13.8" customHeight="1" x14ac:dyDescent="0.3">
      <c r="B18" s="295"/>
      <c r="C18" s="295"/>
      <c r="D18" s="306"/>
      <c r="E18" s="306"/>
      <c r="F18" s="72" t="s">
        <v>54</v>
      </c>
      <c r="G18" s="163"/>
      <c r="H18" s="163"/>
      <c r="I18" s="53">
        <f t="shared" ref="I18:I20" si="26">+G18*H18</f>
        <v>0</v>
      </c>
      <c r="J18" s="54"/>
      <c r="K18" s="55">
        <f t="shared" ref="K18:K20" si="27">+I18*J18</f>
        <v>0</v>
      </c>
      <c r="L18" s="55">
        <f>+K18*$L$5</f>
        <v>0</v>
      </c>
      <c r="M18" s="55">
        <f t="shared" ref="M18:M20" si="28">SUM(K18,L18)</f>
        <v>0</v>
      </c>
      <c r="N18" s="20"/>
      <c r="O18" s="163"/>
      <c r="P18" s="163"/>
      <c r="Q18" s="61">
        <f t="shared" ref="Q18:Q20" si="29">+O18*P18</f>
        <v>0</v>
      </c>
      <c r="R18" s="54"/>
      <c r="S18" s="62">
        <f t="shared" ref="S18:S20" si="30">+Q18*R18</f>
        <v>0</v>
      </c>
      <c r="T18" s="62">
        <f>+S18*$T$5</f>
        <v>0</v>
      </c>
      <c r="U18" s="62">
        <f t="shared" ref="U18:U20" si="31">SUM(S18,T18)</f>
        <v>0</v>
      </c>
      <c r="W18" s="163"/>
      <c r="X18" s="163"/>
      <c r="Y18" s="64">
        <f t="shared" ref="Y18:Y20" si="32">+W18*X18</f>
        <v>0</v>
      </c>
      <c r="Z18" s="54"/>
      <c r="AA18" s="65">
        <f t="shared" ref="AA18:AA20" si="33">+Y18*Z18</f>
        <v>0</v>
      </c>
      <c r="AB18" s="65">
        <f>+AA18*$AB$5</f>
        <v>0</v>
      </c>
      <c r="AC18" s="65">
        <f t="shared" ref="AC18:AC20" si="34">SUM(AA18,AB18)</f>
        <v>0</v>
      </c>
      <c r="AE18" s="66">
        <f>SUM(G18,O18,W18)</f>
        <v>0</v>
      </c>
      <c r="AF18" s="66">
        <f>SUM(I18,Q18,Y18)</f>
        <v>0</v>
      </c>
      <c r="AG18" s="90">
        <f t="shared" si="25"/>
        <v>0</v>
      </c>
      <c r="AH18" s="90">
        <f t="shared" si="25"/>
        <v>0</v>
      </c>
      <c r="AI18" s="90">
        <f t="shared" si="25"/>
        <v>0</v>
      </c>
    </row>
    <row r="19" spans="2:35" s="20" customFormat="1" ht="13.8" customHeight="1" x14ac:dyDescent="0.3">
      <c r="B19" s="295"/>
      <c r="C19" s="295"/>
      <c r="D19" s="306"/>
      <c r="E19" s="306"/>
      <c r="F19" s="72" t="s">
        <v>55</v>
      </c>
      <c r="G19" s="163"/>
      <c r="H19" s="163"/>
      <c r="I19" s="53">
        <f t="shared" si="26"/>
        <v>0</v>
      </c>
      <c r="J19" s="54"/>
      <c r="K19" s="55">
        <f t="shared" si="27"/>
        <v>0</v>
      </c>
      <c r="L19" s="55">
        <f>+K19*$L$5</f>
        <v>0</v>
      </c>
      <c r="M19" s="55">
        <f t="shared" si="28"/>
        <v>0</v>
      </c>
      <c r="O19" s="163"/>
      <c r="P19" s="163"/>
      <c r="Q19" s="61">
        <f t="shared" si="29"/>
        <v>0</v>
      </c>
      <c r="R19" s="54"/>
      <c r="S19" s="62">
        <f t="shared" si="30"/>
        <v>0</v>
      </c>
      <c r="T19" s="62">
        <f>+S19*$T$5</f>
        <v>0</v>
      </c>
      <c r="U19" s="62">
        <f t="shared" si="31"/>
        <v>0</v>
      </c>
      <c r="W19" s="163"/>
      <c r="X19" s="163"/>
      <c r="Y19" s="64">
        <f t="shared" si="32"/>
        <v>0</v>
      </c>
      <c r="Z19" s="54"/>
      <c r="AA19" s="65">
        <f t="shared" si="33"/>
        <v>0</v>
      </c>
      <c r="AB19" s="65">
        <f>+AA19*$AB$5</f>
        <v>0</v>
      </c>
      <c r="AC19" s="65">
        <f t="shared" si="34"/>
        <v>0</v>
      </c>
      <c r="AD19" s="28"/>
      <c r="AE19" s="66">
        <f>SUM(G19,O19,W19)</f>
        <v>0</v>
      </c>
      <c r="AF19" s="66">
        <f>SUM(I19,Q19,Y19)</f>
        <v>0</v>
      </c>
      <c r="AG19" s="90">
        <f t="shared" si="25"/>
        <v>0</v>
      </c>
      <c r="AH19" s="90">
        <f t="shared" si="25"/>
        <v>0</v>
      </c>
      <c r="AI19" s="90">
        <f t="shared" si="25"/>
        <v>0</v>
      </c>
    </row>
    <row r="20" spans="2:35" s="20" customFormat="1" ht="13.8" customHeight="1" x14ac:dyDescent="0.3">
      <c r="B20" s="295"/>
      <c r="C20" s="295"/>
      <c r="D20" s="306"/>
      <c r="E20" s="306"/>
      <c r="F20" s="195" t="s">
        <v>50</v>
      </c>
      <c r="G20" s="163"/>
      <c r="H20" s="163"/>
      <c r="I20" s="53">
        <f t="shared" si="26"/>
        <v>0</v>
      </c>
      <c r="J20" s="54"/>
      <c r="K20" s="55">
        <f t="shared" si="27"/>
        <v>0</v>
      </c>
      <c r="L20" s="55">
        <f>+K20*$L$5</f>
        <v>0</v>
      </c>
      <c r="M20" s="55">
        <f t="shared" si="28"/>
        <v>0</v>
      </c>
      <c r="O20" s="163"/>
      <c r="P20" s="163"/>
      <c r="Q20" s="61">
        <f t="shared" si="29"/>
        <v>0</v>
      </c>
      <c r="R20" s="54"/>
      <c r="S20" s="62">
        <f t="shared" si="30"/>
        <v>0</v>
      </c>
      <c r="T20" s="62">
        <f>+S20*$T$5</f>
        <v>0</v>
      </c>
      <c r="U20" s="62">
        <f t="shared" si="31"/>
        <v>0</v>
      </c>
      <c r="W20" s="163"/>
      <c r="X20" s="163"/>
      <c r="Y20" s="64">
        <f t="shared" si="32"/>
        <v>0</v>
      </c>
      <c r="Z20" s="54"/>
      <c r="AA20" s="65">
        <f t="shared" si="33"/>
        <v>0</v>
      </c>
      <c r="AB20" s="65">
        <f>+AA20*$AB$5</f>
        <v>0</v>
      </c>
      <c r="AC20" s="65">
        <f t="shared" si="34"/>
        <v>0</v>
      </c>
      <c r="AD20" s="28"/>
      <c r="AE20" s="66">
        <f>SUM(G20,O20,W20)</f>
        <v>0</v>
      </c>
      <c r="AF20" s="66">
        <f>SUM(I20,Q20,Y20)</f>
        <v>0</v>
      </c>
      <c r="AG20" s="90">
        <f t="shared" si="25"/>
        <v>0</v>
      </c>
      <c r="AH20" s="90">
        <f t="shared" si="25"/>
        <v>0</v>
      </c>
      <c r="AI20" s="90">
        <f t="shared" si="25"/>
        <v>0</v>
      </c>
    </row>
    <row r="21" spans="2:35" s="20" customFormat="1" x14ac:dyDescent="0.3">
      <c r="B21" s="295"/>
      <c r="C21" s="295"/>
      <c r="D21" s="307"/>
      <c r="E21" s="307"/>
      <c r="F21" s="76" t="s">
        <v>62</v>
      </c>
      <c r="G21" s="74">
        <f>SUM(G17:G20)</f>
        <v>0</v>
      </c>
      <c r="H21" s="71"/>
      <c r="I21" s="74">
        <f>SUM(I17:I20)</f>
        <v>0</v>
      </c>
      <c r="J21" s="71"/>
      <c r="K21" s="74">
        <f>SUM(K17:K20)</f>
        <v>0</v>
      </c>
      <c r="L21" s="74">
        <f>SUM(L17:L20)</f>
        <v>0</v>
      </c>
      <c r="M21" s="74">
        <f>SUM(M17:M20)</f>
        <v>0</v>
      </c>
      <c r="O21" s="81">
        <f>SUM(O17:O20)</f>
        <v>0</v>
      </c>
      <c r="P21" s="188"/>
      <c r="Q21" s="81">
        <f>SUM(Q17:Q20)</f>
        <v>0</v>
      </c>
      <c r="R21" s="188"/>
      <c r="S21" s="81">
        <f>SUM(S17:S20)</f>
        <v>0</v>
      </c>
      <c r="T21" s="81">
        <f>SUM(T17:T20)</f>
        <v>0</v>
      </c>
      <c r="U21" s="81">
        <f>SUM(U17:U20)</f>
        <v>0</v>
      </c>
      <c r="W21" s="87">
        <f>SUM(W17:W20)</f>
        <v>0</v>
      </c>
      <c r="X21" s="182"/>
      <c r="Y21" s="87">
        <f>SUM(Y17:Y20)</f>
        <v>0</v>
      </c>
      <c r="Z21" s="182"/>
      <c r="AA21" s="87">
        <f>SUM(AA17:AA20)</f>
        <v>0</v>
      </c>
      <c r="AB21" s="87">
        <f>SUM(AB17:AB20)</f>
        <v>0</v>
      </c>
      <c r="AC21" s="87">
        <f>SUM(AC17:AC20)</f>
        <v>0</v>
      </c>
      <c r="AE21" s="93">
        <f>SUM(AE17:AE20)</f>
        <v>0</v>
      </c>
      <c r="AF21" s="93">
        <f t="shared" ref="AF21" si="35">SUM(AF17:AF20)</f>
        <v>0</v>
      </c>
      <c r="AG21" s="93">
        <f t="shared" ref="AG21" si="36">SUM(AG17:AG20)</f>
        <v>0</v>
      </c>
      <c r="AH21" s="93">
        <f t="shared" ref="AH21" si="37">SUM(AH17:AH20)</f>
        <v>0</v>
      </c>
      <c r="AI21" s="93">
        <f t="shared" ref="AI21" si="38">SUM(AI17:AI20)</f>
        <v>0</v>
      </c>
    </row>
    <row r="22" spans="2:35" s="25" customFormat="1" x14ac:dyDescent="0.3">
      <c r="B22" s="295"/>
      <c r="C22" s="197" t="s">
        <v>63</v>
      </c>
      <c r="D22" s="97"/>
      <c r="E22" s="97"/>
      <c r="F22" s="95"/>
      <c r="G22" s="98">
        <f>SUM(G11,G16,G21)</f>
        <v>25</v>
      </c>
      <c r="H22" s="178"/>
      <c r="I22" s="98">
        <f>SUM(I11,I16,I21)</f>
        <v>380</v>
      </c>
      <c r="J22" s="178"/>
      <c r="K22" s="98">
        <f>SUM(K11,K16,K21)</f>
        <v>190000</v>
      </c>
      <c r="L22" s="98">
        <f>SUM(L11,L16,L21)</f>
        <v>38000</v>
      </c>
      <c r="M22" s="98">
        <f>SUM(M11,M16,M21)</f>
        <v>228000</v>
      </c>
      <c r="O22" s="105">
        <f>SUM(O11,O16,O21)</f>
        <v>5</v>
      </c>
      <c r="P22" s="189"/>
      <c r="Q22" s="105">
        <f>SUM(Q11,Q16,Q21)</f>
        <v>100</v>
      </c>
      <c r="R22" s="189"/>
      <c r="S22" s="105">
        <f>SUM(S11,S16,S21)</f>
        <v>60000</v>
      </c>
      <c r="T22" s="105">
        <f>SUM(T11,T16,T21)</f>
        <v>12000</v>
      </c>
      <c r="U22" s="105">
        <f>SUM(U11,U16,U21)</f>
        <v>72000</v>
      </c>
      <c r="W22" s="111">
        <f>SUM(W11,W16,W21)</f>
        <v>5</v>
      </c>
      <c r="X22" s="183"/>
      <c r="Y22" s="111">
        <f>SUM(Y11,Y16,Y21)</f>
        <v>50</v>
      </c>
      <c r="Z22" s="183"/>
      <c r="AA22" s="111">
        <f>SUM(AA11,AA16,AA21)</f>
        <v>31500</v>
      </c>
      <c r="AB22" s="111">
        <f>SUM(AB11,AB16,AB21)</f>
        <v>6615</v>
      </c>
      <c r="AC22" s="111">
        <f>SUM(AC11,AC16,AC21)</f>
        <v>38115</v>
      </c>
      <c r="AE22" s="117">
        <f>SUM(AE21,AE16,AE11)</f>
        <v>35</v>
      </c>
      <c r="AF22" s="117">
        <f t="shared" ref="AF22:AI22" si="39">SUM(AF21,AF16,AF11)</f>
        <v>530</v>
      </c>
      <c r="AG22" s="117">
        <f t="shared" si="39"/>
        <v>281500</v>
      </c>
      <c r="AH22" s="117">
        <f t="shared" si="39"/>
        <v>56615</v>
      </c>
      <c r="AI22" s="117">
        <f t="shared" si="39"/>
        <v>338115</v>
      </c>
    </row>
    <row r="23" spans="2:35" s="20" customFormat="1" ht="13.8" customHeight="1" x14ac:dyDescent="0.3">
      <c r="B23" s="295" t="s">
        <v>64</v>
      </c>
      <c r="C23" s="295" t="s">
        <v>72</v>
      </c>
      <c r="D23" s="305"/>
      <c r="E23" s="305"/>
      <c r="F23" s="194" t="s">
        <v>73</v>
      </c>
      <c r="G23" s="163"/>
      <c r="H23" s="163"/>
      <c r="I23" s="53">
        <f>+G23*H23</f>
        <v>0</v>
      </c>
      <c r="J23" s="54"/>
      <c r="K23" s="55">
        <f>+I23*J23</f>
        <v>0</v>
      </c>
      <c r="L23" s="55">
        <f>+K23*$L$5</f>
        <v>0</v>
      </c>
      <c r="M23" s="55">
        <f>SUM(K23,L23)</f>
        <v>0</v>
      </c>
      <c r="O23" s="163"/>
      <c r="P23" s="163"/>
      <c r="Q23" s="61">
        <f>+O23*P23</f>
        <v>0</v>
      </c>
      <c r="R23" s="54"/>
      <c r="S23" s="62">
        <f>+Q23*R23</f>
        <v>0</v>
      </c>
      <c r="T23" s="62">
        <f>+S23*$T$5</f>
        <v>0</v>
      </c>
      <c r="U23" s="62">
        <f>SUM(S23,T23)</f>
        <v>0</v>
      </c>
      <c r="W23" s="163"/>
      <c r="X23" s="163"/>
      <c r="Y23" s="64">
        <f>+W23*X23</f>
        <v>0</v>
      </c>
      <c r="Z23" s="54"/>
      <c r="AA23" s="65">
        <f>+Y23*Z23</f>
        <v>0</v>
      </c>
      <c r="AB23" s="65">
        <f>+AA23*$AB$5</f>
        <v>0</v>
      </c>
      <c r="AC23" s="65">
        <f>SUM(AA23,AB23)</f>
        <v>0</v>
      </c>
      <c r="AD23" s="28"/>
      <c r="AE23" s="66">
        <f>SUM(G23,O23,W23)</f>
        <v>0</v>
      </c>
      <c r="AF23" s="66">
        <f>SUM(I23,Q23,Y23)</f>
        <v>0</v>
      </c>
      <c r="AG23" s="90">
        <f t="shared" ref="AG23:AI26" si="40">SUM(K23,S23,AA23)</f>
        <v>0</v>
      </c>
      <c r="AH23" s="90">
        <f t="shared" si="40"/>
        <v>0</v>
      </c>
      <c r="AI23" s="90">
        <f t="shared" si="40"/>
        <v>0</v>
      </c>
    </row>
    <row r="24" spans="2:35" s="20" customFormat="1" ht="13.8" customHeight="1" x14ac:dyDescent="0.3">
      <c r="B24" s="295"/>
      <c r="C24" s="295"/>
      <c r="D24" s="306"/>
      <c r="E24" s="306"/>
      <c r="F24" s="72" t="s">
        <v>73</v>
      </c>
      <c r="G24" s="163"/>
      <c r="H24" s="163"/>
      <c r="I24" s="53">
        <f t="shared" ref="I24:I26" si="41">+G24*H24</f>
        <v>0</v>
      </c>
      <c r="J24" s="54"/>
      <c r="K24" s="55">
        <f t="shared" ref="K24:K26" si="42">+I24*J24</f>
        <v>0</v>
      </c>
      <c r="L24" s="55">
        <f>+K24*$L$5</f>
        <v>0</v>
      </c>
      <c r="M24" s="55">
        <f t="shared" ref="M24:M26" si="43">SUM(K24,L24)</f>
        <v>0</v>
      </c>
      <c r="O24" s="163"/>
      <c r="P24" s="163"/>
      <c r="Q24" s="61">
        <f t="shared" ref="Q24:Q26" si="44">+O24*P24</f>
        <v>0</v>
      </c>
      <c r="R24" s="54"/>
      <c r="S24" s="62">
        <f t="shared" ref="S24:S26" si="45">+Q24*R24</f>
        <v>0</v>
      </c>
      <c r="T24" s="62">
        <f>+S24*$T$5</f>
        <v>0</v>
      </c>
      <c r="U24" s="62">
        <f t="shared" ref="U24:U26" si="46">SUM(S24,T24)</f>
        <v>0</v>
      </c>
      <c r="W24" s="163"/>
      <c r="X24" s="163"/>
      <c r="Y24" s="64">
        <f t="shared" ref="Y24:Y26" si="47">+W24*X24</f>
        <v>0</v>
      </c>
      <c r="Z24" s="54"/>
      <c r="AA24" s="65">
        <f t="shared" ref="AA24:AA26" si="48">+Y24*Z24</f>
        <v>0</v>
      </c>
      <c r="AB24" s="65">
        <f>+AA24*$AB$5</f>
        <v>0</v>
      </c>
      <c r="AC24" s="65">
        <f t="shared" ref="AC24:AC26" si="49">SUM(AA24,AB24)</f>
        <v>0</v>
      </c>
      <c r="AD24" s="28"/>
      <c r="AE24" s="66">
        <f>SUM(G24,O24,W24)</f>
        <v>0</v>
      </c>
      <c r="AF24" s="66">
        <f>SUM(I24,Q24,Y24)</f>
        <v>0</v>
      </c>
      <c r="AG24" s="90">
        <f t="shared" si="40"/>
        <v>0</v>
      </c>
      <c r="AH24" s="90">
        <f t="shared" si="40"/>
        <v>0</v>
      </c>
      <c r="AI24" s="90">
        <f t="shared" si="40"/>
        <v>0</v>
      </c>
    </row>
    <row r="25" spans="2:35" s="20" customFormat="1" ht="13.8" customHeight="1" x14ac:dyDescent="0.3">
      <c r="B25" s="295"/>
      <c r="C25" s="295"/>
      <c r="D25" s="306"/>
      <c r="E25" s="306"/>
      <c r="F25" s="72" t="s">
        <v>74</v>
      </c>
      <c r="G25" s="163"/>
      <c r="H25" s="163"/>
      <c r="I25" s="53">
        <f t="shared" si="41"/>
        <v>0</v>
      </c>
      <c r="J25" s="54"/>
      <c r="K25" s="55">
        <f t="shared" si="42"/>
        <v>0</v>
      </c>
      <c r="L25" s="55">
        <f>+K25*$L$5</f>
        <v>0</v>
      </c>
      <c r="M25" s="55">
        <f t="shared" si="43"/>
        <v>0</v>
      </c>
      <c r="O25" s="163"/>
      <c r="P25" s="163"/>
      <c r="Q25" s="61">
        <f t="shared" si="44"/>
        <v>0</v>
      </c>
      <c r="R25" s="54"/>
      <c r="S25" s="62">
        <f t="shared" si="45"/>
        <v>0</v>
      </c>
      <c r="T25" s="62">
        <f>+S25*$T$5</f>
        <v>0</v>
      </c>
      <c r="U25" s="62">
        <f t="shared" si="46"/>
        <v>0</v>
      </c>
      <c r="W25" s="163"/>
      <c r="X25" s="163"/>
      <c r="Y25" s="64">
        <f t="shared" si="47"/>
        <v>0</v>
      </c>
      <c r="Z25" s="54"/>
      <c r="AA25" s="65">
        <f t="shared" si="48"/>
        <v>0</v>
      </c>
      <c r="AB25" s="65">
        <f>+AA25*$AB$5</f>
        <v>0</v>
      </c>
      <c r="AC25" s="65">
        <f t="shared" si="49"/>
        <v>0</v>
      </c>
      <c r="AD25" s="28"/>
      <c r="AE25" s="66">
        <f>SUM(G25,O25,W25)</f>
        <v>0</v>
      </c>
      <c r="AF25" s="66">
        <f>SUM(I25,Q25,Y25)</f>
        <v>0</v>
      </c>
      <c r="AG25" s="90">
        <f t="shared" si="40"/>
        <v>0</v>
      </c>
      <c r="AH25" s="90">
        <f t="shared" si="40"/>
        <v>0</v>
      </c>
      <c r="AI25" s="90">
        <f t="shared" si="40"/>
        <v>0</v>
      </c>
    </row>
    <row r="26" spans="2:35" s="20" customFormat="1" ht="13.8" customHeight="1" x14ac:dyDescent="0.3">
      <c r="B26" s="295"/>
      <c r="C26" s="295"/>
      <c r="D26" s="306"/>
      <c r="E26" s="306"/>
      <c r="F26" s="195" t="s">
        <v>50</v>
      </c>
      <c r="G26" s="163"/>
      <c r="H26" s="163"/>
      <c r="I26" s="53">
        <f t="shared" si="41"/>
        <v>0</v>
      </c>
      <c r="J26" s="54"/>
      <c r="K26" s="55">
        <f t="shared" si="42"/>
        <v>0</v>
      </c>
      <c r="L26" s="55">
        <f>+K26*$L$5</f>
        <v>0</v>
      </c>
      <c r="M26" s="55">
        <f t="shared" si="43"/>
        <v>0</v>
      </c>
      <c r="O26" s="163"/>
      <c r="P26" s="163"/>
      <c r="Q26" s="61">
        <f t="shared" si="44"/>
        <v>0</v>
      </c>
      <c r="R26" s="54"/>
      <c r="S26" s="62">
        <f t="shared" si="45"/>
        <v>0</v>
      </c>
      <c r="T26" s="62">
        <f>+S26*$T$5</f>
        <v>0</v>
      </c>
      <c r="U26" s="62">
        <f t="shared" si="46"/>
        <v>0</v>
      </c>
      <c r="W26" s="163"/>
      <c r="X26" s="163"/>
      <c r="Y26" s="64">
        <f t="shared" si="47"/>
        <v>0</v>
      </c>
      <c r="Z26" s="54"/>
      <c r="AA26" s="65">
        <f t="shared" si="48"/>
        <v>0</v>
      </c>
      <c r="AB26" s="65">
        <f>+AA26*$AB$5</f>
        <v>0</v>
      </c>
      <c r="AC26" s="65">
        <f t="shared" si="49"/>
        <v>0</v>
      </c>
      <c r="AD26" s="28"/>
      <c r="AE26" s="66">
        <f>SUM(G26,O26,W26)</f>
        <v>0</v>
      </c>
      <c r="AF26" s="66">
        <f>SUM(I26,Q26,Y26)</f>
        <v>0</v>
      </c>
      <c r="AG26" s="90">
        <f t="shared" si="40"/>
        <v>0</v>
      </c>
      <c r="AH26" s="90">
        <f t="shared" si="40"/>
        <v>0</v>
      </c>
      <c r="AI26" s="90">
        <f t="shared" si="40"/>
        <v>0</v>
      </c>
    </row>
    <row r="27" spans="2:35" s="20" customFormat="1" x14ac:dyDescent="0.3">
      <c r="B27" s="295"/>
      <c r="C27" s="295"/>
      <c r="D27" s="307"/>
      <c r="E27" s="307"/>
      <c r="F27" s="76" t="s">
        <v>75</v>
      </c>
      <c r="G27" s="74">
        <f>SUM(G23:G26)</f>
        <v>0</v>
      </c>
      <c r="H27" s="71"/>
      <c r="I27" s="74">
        <f>SUM(I23:I26)</f>
        <v>0</v>
      </c>
      <c r="J27" s="71"/>
      <c r="K27" s="74">
        <f>SUM(K23:K26)</f>
        <v>0</v>
      </c>
      <c r="L27" s="74">
        <f>SUM(L23:L26)</f>
        <v>0</v>
      </c>
      <c r="M27" s="74">
        <f>SUM(M23:M26)</f>
        <v>0</v>
      </c>
      <c r="O27" s="81">
        <f>SUM(O23:O26)</f>
        <v>0</v>
      </c>
      <c r="P27" s="188"/>
      <c r="Q27" s="81">
        <f>SUM(Q23:Q26)</f>
        <v>0</v>
      </c>
      <c r="R27" s="188"/>
      <c r="S27" s="81">
        <f>SUM(S23:S26)</f>
        <v>0</v>
      </c>
      <c r="T27" s="81">
        <f>SUM(T23:T26)</f>
        <v>0</v>
      </c>
      <c r="U27" s="81">
        <f>SUM(U23:U26)</f>
        <v>0</v>
      </c>
      <c r="W27" s="87">
        <f>SUM(W23:W26)</f>
        <v>0</v>
      </c>
      <c r="X27" s="182"/>
      <c r="Y27" s="87">
        <f>SUM(Y23:Y26)</f>
        <v>0</v>
      </c>
      <c r="Z27" s="182"/>
      <c r="AA27" s="87">
        <f>SUM(AA23:AA26)</f>
        <v>0</v>
      </c>
      <c r="AB27" s="87">
        <f>SUM(AB23:AB26)</f>
        <v>0</v>
      </c>
      <c r="AC27" s="87">
        <f>SUM(AC23:AC26)</f>
        <v>0</v>
      </c>
      <c r="AE27" s="93">
        <f>SUM(AE23:AE26)</f>
        <v>0</v>
      </c>
      <c r="AF27" s="93">
        <f t="shared" ref="AF27" si="50">SUM(AF23:AF26)</f>
        <v>0</v>
      </c>
      <c r="AG27" s="93">
        <f t="shared" ref="AG27" si="51">SUM(AG23:AG26)</f>
        <v>0</v>
      </c>
      <c r="AH27" s="93">
        <f t="shared" ref="AH27" si="52">SUM(AH23:AH26)</f>
        <v>0</v>
      </c>
      <c r="AI27" s="93">
        <f t="shared" ref="AI27" si="53">SUM(AI23:AI26)</f>
        <v>0</v>
      </c>
    </row>
    <row r="28" spans="2:35" s="20" customFormat="1" ht="13.8" customHeight="1" x14ac:dyDescent="0.3">
      <c r="B28" s="295"/>
      <c r="C28" s="295" t="s">
        <v>65</v>
      </c>
      <c r="D28" s="305"/>
      <c r="E28" s="305"/>
      <c r="F28" s="72" t="s">
        <v>76</v>
      </c>
      <c r="G28" s="163"/>
      <c r="H28" s="163"/>
      <c r="I28" s="53">
        <f>+G28*H28</f>
        <v>0</v>
      </c>
      <c r="J28" s="54"/>
      <c r="K28" s="55">
        <f>+I28*J28</f>
        <v>0</v>
      </c>
      <c r="L28" s="55">
        <f>+K28*$L$5</f>
        <v>0</v>
      </c>
      <c r="M28" s="55">
        <f>SUM(K28,L28)</f>
        <v>0</v>
      </c>
      <c r="O28" s="163"/>
      <c r="P28" s="163"/>
      <c r="Q28" s="61">
        <f>+O28*P28</f>
        <v>0</v>
      </c>
      <c r="R28" s="54"/>
      <c r="S28" s="62">
        <f>+Q28*R28</f>
        <v>0</v>
      </c>
      <c r="T28" s="62">
        <f>+S28*$T$5</f>
        <v>0</v>
      </c>
      <c r="U28" s="62">
        <f>SUM(S28,T28)</f>
        <v>0</v>
      </c>
      <c r="W28" s="163"/>
      <c r="X28" s="163"/>
      <c r="Y28" s="64">
        <f>+W28*X28</f>
        <v>0</v>
      </c>
      <c r="Z28" s="54"/>
      <c r="AA28" s="65">
        <f>+Y28*Z28</f>
        <v>0</v>
      </c>
      <c r="AB28" s="65">
        <f>+AA28*$AB$5</f>
        <v>0</v>
      </c>
      <c r="AC28" s="65">
        <f>SUM(AA28,AB28)</f>
        <v>0</v>
      </c>
      <c r="AD28" s="28"/>
      <c r="AE28" s="66">
        <f>SUM(G28,O28,W28)</f>
        <v>0</v>
      </c>
      <c r="AF28" s="66">
        <f>SUM(I28,Q28,Y28)</f>
        <v>0</v>
      </c>
      <c r="AG28" s="90">
        <f t="shared" ref="AG28:AI31" si="54">SUM(K28,S28,AA28)</f>
        <v>0</v>
      </c>
      <c r="AH28" s="90">
        <f t="shared" si="54"/>
        <v>0</v>
      </c>
      <c r="AI28" s="90">
        <f t="shared" si="54"/>
        <v>0</v>
      </c>
    </row>
    <row r="29" spans="2:35" s="20" customFormat="1" ht="13.8" customHeight="1" x14ac:dyDescent="0.3">
      <c r="B29" s="295"/>
      <c r="C29" s="295"/>
      <c r="D29" s="306"/>
      <c r="E29" s="306"/>
      <c r="F29" s="72" t="s">
        <v>66</v>
      </c>
      <c r="G29" s="163"/>
      <c r="H29" s="163"/>
      <c r="I29" s="53">
        <f t="shared" ref="I29:I31" si="55">+G29*H29</f>
        <v>0</v>
      </c>
      <c r="J29" s="54"/>
      <c r="K29" s="55">
        <f t="shared" ref="K29:K31" si="56">+I29*J29</f>
        <v>0</v>
      </c>
      <c r="L29" s="55">
        <f>+K29*$L$5</f>
        <v>0</v>
      </c>
      <c r="M29" s="55">
        <f t="shared" ref="M29:M31" si="57">SUM(K29,L29)</f>
        <v>0</v>
      </c>
      <c r="O29" s="163"/>
      <c r="P29" s="163"/>
      <c r="Q29" s="61">
        <f t="shared" ref="Q29:Q31" si="58">+O29*P29</f>
        <v>0</v>
      </c>
      <c r="R29" s="54"/>
      <c r="S29" s="62">
        <f t="shared" ref="S29:S31" si="59">+Q29*R29</f>
        <v>0</v>
      </c>
      <c r="T29" s="62">
        <f>+S29*$T$5</f>
        <v>0</v>
      </c>
      <c r="U29" s="62">
        <f t="shared" ref="U29:U31" si="60">SUM(S29,T29)</f>
        <v>0</v>
      </c>
      <c r="W29" s="163"/>
      <c r="X29" s="163"/>
      <c r="Y29" s="64">
        <f t="shared" ref="Y29:Y31" si="61">+W29*X29</f>
        <v>0</v>
      </c>
      <c r="Z29" s="54"/>
      <c r="AA29" s="65">
        <f t="shared" ref="AA29:AA31" si="62">+Y29*Z29</f>
        <v>0</v>
      </c>
      <c r="AB29" s="65">
        <f>+AA29*$AB$5</f>
        <v>0</v>
      </c>
      <c r="AC29" s="65">
        <f t="shared" ref="AC29:AC31" si="63">SUM(AA29,AB29)</f>
        <v>0</v>
      </c>
      <c r="AD29" s="28"/>
      <c r="AE29" s="66">
        <f>SUM(G29,O29,W29)</f>
        <v>0</v>
      </c>
      <c r="AF29" s="66">
        <f>SUM(I29,Q29,Y29)</f>
        <v>0</v>
      </c>
      <c r="AG29" s="90">
        <f t="shared" si="54"/>
        <v>0</v>
      </c>
      <c r="AH29" s="90">
        <f t="shared" si="54"/>
        <v>0</v>
      </c>
      <c r="AI29" s="90">
        <f t="shared" si="54"/>
        <v>0</v>
      </c>
    </row>
    <row r="30" spans="2:35" s="20" customFormat="1" ht="13.8" customHeight="1" x14ac:dyDescent="0.3">
      <c r="B30" s="295"/>
      <c r="C30" s="295"/>
      <c r="D30" s="306"/>
      <c r="E30" s="306"/>
      <c r="F30" s="72" t="s">
        <v>67</v>
      </c>
      <c r="G30" s="163"/>
      <c r="H30" s="163"/>
      <c r="I30" s="53">
        <f t="shared" si="55"/>
        <v>0</v>
      </c>
      <c r="J30" s="54"/>
      <c r="K30" s="55">
        <f t="shared" si="56"/>
        <v>0</v>
      </c>
      <c r="L30" s="55">
        <f>+K30*$L$5</f>
        <v>0</v>
      </c>
      <c r="M30" s="55">
        <f t="shared" si="57"/>
        <v>0</v>
      </c>
      <c r="O30" s="163"/>
      <c r="P30" s="163"/>
      <c r="Q30" s="61">
        <f t="shared" si="58"/>
        <v>0</v>
      </c>
      <c r="R30" s="54"/>
      <c r="S30" s="62">
        <f t="shared" si="59"/>
        <v>0</v>
      </c>
      <c r="T30" s="62">
        <f>+S30*$T$5</f>
        <v>0</v>
      </c>
      <c r="U30" s="62">
        <f t="shared" si="60"/>
        <v>0</v>
      </c>
      <c r="W30" s="163"/>
      <c r="X30" s="163"/>
      <c r="Y30" s="64">
        <f t="shared" si="61"/>
        <v>0</v>
      </c>
      <c r="Z30" s="54"/>
      <c r="AA30" s="65">
        <f t="shared" si="62"/>
        <v>0</v>
      </c>
      <c r="AB30" s="65">
        <f>+AA30*$AB$5</f>
        <v>0</v>
      </c>
      <c r="AC30" s="65">
        <f t="shared" si="63"/>
        <v>0</v>
      </c>
      <c r="AD30" s="28"/>
      <c r="AE30" s="66">
        <f>SUM(G30,O30,W30)</f>
        <v>0</v>
      </c>
      <c r="AF30" s="66">
        <f>SUM(I30,Q30,Y30)</f>
        <v>0</v>
      </c>
      <c r="AG30" s="90">
        <f t="shared" si="54"/>
        <v>0</v>
      </c>
      <c r="AH30" s="90">
        <f t="shared" si="54"/>
        <v>0</v>
      </c>
      <c r="AI30" s="90">
        <f t="shared" si="54"/>
        <v>0</v>
      </c>
    </row>
    <row r="31" spans="2:35" s="20" customFormat="1" ht="13.8" customHeight="1" x14ac:dyDescent="0.3">
      <c r="B31" s="295"/>
      <c r="C31" s="295"/>
      <c r="D31" s="306"/>
      <c r="E31" s="306"/>
      <c r="F31" s="195" t="s">
        <v>50</v>
      </c>
      <c r="G31" s="163"/>
      <c r="H31" s="163"/>
      <c r="I31" s="53">
        <f t="shared" si="55"/>
        <v>0</v>
      </c>
      <c r="J31" s="54"/>
      <c r="K31" s="55">
        <f t="shared" si="56"/>
        <v>0</v>
      </c>
      <c r="L31" s="55">
        <f>+K31*$L$5</f>
        <v>0</v>
      </c>
      <c r="M31" s="55">
        <f t="shared" si="57"/>
        <v>0</v>
      </c>
      <c r="O31" s="163"/>
      <c r="P31" s="163"/>
      <c r="Q31" s="61">
        <f t="shared" si="58"/>
        <v>0</v>
      </c>
      <c r="R31" s="54"/>
      <c r="S31" s="62">
        <f t="shared" si="59"/>
        <v>0</v>
      </c>
      <c r="T31" s="62">
        <f>+S31*$T$5</f>
        <v>0</v>
      </c>
      <c r="U31" s="62">
        <f t="shared" si="60"/>
        <v>0</v>
      </c>
      <c r="W31" s="163"/>
      <c r="X31" s="163"/>
      <c r="Y31" s="64">
        <f t="shared" si="61"/>
        <v>0</v>
      </c>
      <c r="Z31" s="54"/>
      <c r="AA31" s="65">
        <f t="shared" si="62"/>
        <v>0</v>
      </c>
      <c r="AB31" s="65">
        <f>+AA31*$AB$5</f>
        <v>0</v>
      </c>
      <c r="AC31" s="65">
        <f t="shared" si="63"/>
        <v>0</v>
      </c>
      <c r="AD31" s="28"/>
      <c r="AE31" s="66">
        <f>SUM(G31,O31,W31)</f>
        <v>0</v>
      </c>
      <c r="AF31" s="66">
        <f>SUM(I31,Q31,Y31)</f>
        <v>0</v>
      </c>
      <c r="AG31" s="90">
        <f t="shared" si="54"/>
        <v>0</v>
      </c>
      <c r="AH31" s="90">
        <f t="shared" si="54"/>
        <v>0</v>
      </c>
      <c r="AI31" s="90">
        <f t="shared" si="54"/>
        <v>0</v>
      </c>
    </row>
    <row r="32" spans="2:35" s="20" customFormat="1" x14ac:dyDescent="0.3">
      <c r="B32" s="295"/>
      <c r="C32" s="295"/>
      <c r="D32" s="307"/>
      <c r="E32" s="307"/>
      <c r="F32" s="76" t="s">
        <v>68</v>
      </c>
      <c r="G32" s="74">
        <f>SUM(G28:G31)</f>
        <v>0</v>
      </c>
      <c r="H32" s="71"/>
      <c r="I32" s="74">
        <f>SUM(I28:I31)</f>
        <v>0</v>
      </c>
      <c r="J32" s="71"/>
      <c r="K32" s="74">
        <f>SUM(K28:K31)</f>
        <v>0</v>
      </c>
      <c r="L32" s="74">
        <f>SUM(L28:L31)</f>
        <v>0</v>
      </c>
      <c r="M32" s="74">
        <f>SUM(M28:M31)</f>
        <v>0</v>
      </c>
      <c r="O32" s="81">
        <f>SUM(O28:O31)</f>
        <v>0</v>
      </c>
      <c r="P32" s="188"/>
      <c r="Q32" s="81">
        <f>SUM(Q28:Q31)</f>
        <v>0</v>
      </c>
      <c r="R32" s="188"/>
      <c r="S32" s="81">
        <f>SUM(S28:S31)</f>
        <v>0</v>
      </c>
      <c r="T32" s="81">
        <f>SUM(T28:T31)</f>
        <v>0</v>
      </c>
      <c r="U32" s="81">
        <f>SUM(U28:U31)</f>
        <v>0</v>
      </c>
      <c r="W32" s="87">
        <f>SUM(W28:W31)</f>
        <v>0</v>
      </c>
      <c r="X32" s="182"/>
      <c r="Y32" s="87">
        <f>SUM(Y28:Y31)</f>
        <v>0</v>
      </c>
      <c r="Z32" s="182"/>
      <c r="AA32" s="87">
        <f>SUM(AA28:AA31)</f>
        <v>0</v>
      </c>
      <c r="AB32" s="87">
        <f>SUM(AB28:AB31)</f>
        <v>0</v>
      </c>
      <c r="AC32" s="87">
        <f>SUM(AC28:AC31)</f>
        <v>0</v>
      </c>
      <c r="AE32" s="93">
        <f>SUM(AE28:AE31)</f>
        <v>0</v>
      </c>
      <c r="AF32" s="93">
        <f t="shared" ref="AF32" si="64">SUM(AF28:AF31)</f>
        <v>0</v>
      </c>
      <c r="AG32" s="93">
        <f t="shared" ref="AG32" si="65">SUM(AG28:AG31)</f>
        <v>0</v>
      </c>
      <c r="AH32" s="93">
        <f t="shared" ref="AH32" si="66">SUM(AH28:AH31)</f>
        <v>0</v>
      </c>
      <c r="AI32" s="93">
        <f t="shared" ref="AI32" si="67">SUM(AI28:AI31)</f>
        <v>0</v>
      </c>
    </row>
    <row r="33" spans="2:35" s="20" customFormat="1" ht="13.8" customHeight="1" x14ac:dyDescent="0.3">
      <c r="B33" s="295"/>
      <c r="C33" s="295" t="s">
        <v>69</v>
      </c>
      <c r="D33" s="305"/>
      <c r="E33" s="305"/>
      <c r="F33" s="72" t="s">
        <v>77</v>
      </c>
      <c r="G33" s="163"/>
      <c r="H33" s="163"/>
      <c r="I33" s="53">
        <f>+G33*H33</f>
        <v>0</v>
      </c>
      <c r="J33" s="54"/>
      <c r="K33" s="55">
        <f>+I33*J33</f>
        <v>0</v>
      </c>
      <c r="L33" s="55">
        <f>+K33*$L$5</f>
        <v>0</v>
      </c>
      <c r="M33" s="55">
        <f>SUM(K33,L33)</f>
        <v>0</v>
      </c>
      <c r="O33" s="163"/>
      <c r="P33" s="163"/>
      <c r="Q33" s="61">
        <f>+O33*P33</f>
        <v>0</v>
      </c>
      <c r="R33" s="54"/>
      <c r="S33" s="62">
        <f>+Q33*R33</f>
        <v>0</v>
      </c>
      <c r="T33" s="62">
        <f>+S33*$T$5</f>
        <v>0</v>
      </c>
      <c r="U33" s="62">
        <f>SUM(S33,T33)</f>
        <v>0</v>
      </c>
      <c r="W33" s="163"/>
      <c r="X33" s="163"/>
      <c r="Y33" s="64">
        <f>+W33*X33</f>
        <v>0</v>
      </c>
      <c r="Z33" s="54"/>
      <c r="AA33" s="65">
        <f>+Y33*Z33</f>
        <v>0</v>
      </c>
      <c r="AB33" s="65">
        <f>+AA33*$AB$5</f>
        <v>0</v>
      </c>
      <c r="AC33" s="65">
        <f>SUM(AA33,AB33)</f>
        <v>0</v>
      </c>
      <c r="AD33" s="28"/>
      <c r="AE33" s="66">
        <f>SUM(G33,O33,W33)</f>
        <v>0</v>
      </c>
      <c r="AF33" s="66">
        <f>SUM(I33,Q33,Y33)</f>
        <v>0</v>
      </c>
      <c r="AG33" s="90">
        <f t="shared" ref="AG33:AI36" si="68">SUM(K33,S33,AA33)</f>
        <v>0</v>
      </c>
      <c r="AH33" s="90">
        <f t="shared" si="68"/>
        <v>0</v>
      </c>
      <c r="AI33" s="90">
        <f t="shared" si="68"/>
        <v>0</v>
      </c>
    </row>
    <row r="34" spans="2:35" s="20" customFormat="1" ht="13.8" customHeight="1" x14ac:dyDescent="0.3">
      <c r="B34" s="295"/>
      <c r="C34" s="295"/>
      <c r="D34" s="306"/>
      <c r="E34" s="306"/>
      <c r="F34" s="72" t="s">
        <v>78</v>
      </c>
      <c r="G34" s="163"/>
      <c r="H34" s="163"/>
      <c r="I34" s="53">
        <f t="shared" ref="I34:I36" si="69">+G34*H34</f>
        <v>0</v>
      </c>
      <c r="J34" s="54"/>
      <c r="K34" s="55">
        <f t="shared" ref="K34:K36" si="70">+I34*J34</f>
        <v>0</v>
      </c>
      <c r="L34" s="55">
        <f>+K34*$L$5</f>
        <v>0</v>
      </c>
      <c r="M34" s="55">
        <f t="shared" ref="M34:M36" si="71">SUM(K34,L34)</f>
        <v>0</v>
      </c>
      <c r="O34" s="163"/>
      <c r="P34" s="163"/>
      <c r="Q34" s="61">
        <f t="shared" ref="Q34:Q36" si="72">+O34*P34</f>
        <v>0</v>
      </c>
      <c r="R34" s="54"/>
      <c r="S34" s="62">
        <f t="shared" ref="S34:S36" si="73">+Q34*R34</f>
        <v>0</v>
      </c>
      <c r="T34" s="62">
        <f>+S34*$T$5</f>
        <v>0</v>
      </c>
      <c r="U34" s="62">
        <f t="shared" ref="U34:U36" si="74">SUM(S34,T34)</f>
        <v>0</v>
      </c>
      <c r="W34" s="163"/>
      <c r="X34" s="163"/>
      <c r="Y34" s="64">
        <f t="shared" ref="Y34:Y36" si="75">+W34*X34</f>
        <v>0</v>
      </c>
      <c r="Z34" s="54"/>
      <c r="AA34" s="65">
        <f t="shared" ref="AA34:AA36" si="76">+Y34*Z34</f>
        <v>0</v>
      </c>
      <c r="AB34" s="65">
        <f>+AA34*$AB$5</f>
        <v>0</v>
      </c>
      <c r="AC34" s="65">
        <f t="shared" ref="AC34:AC36" si="77">SUM(AA34,AB34)</f>
        <v>0</v>
      </c>
      <c r="AD34" s="28"/>
      <c r="AE34" s="66">
        <f>SUM(G34,O34,W34)</f>
        <v>0</v>
      </c>
      <c r="AF34" s="66">
        <f>SUM(I34,Q34,Y34)</f>
        <v>0</v>
      </c>
      <c r="AG34" s="90">
        <f t="shared" si="68"/>
        <v>0</v>
      </c>
      <c r="AH34" s="90">
        <f t="shared" si="68"/>
        <v>0</v>
      </c>
      <c r="AI34" s="90">
        <f t="shared" si="68"/>
        <v>0</v>
      </c>
    </row>
    <row r="35" spans="2:35" s="20" customFormat="1" ht="13.8" customHeight="1" x14ac:dyDescent="0.3">
      <c r="B35" s="295"/>
      <c r="C35" s="295"/>
      <c r="D35" s="306"/>
      <c r="E35" s="306"/>
      <c r="F35" s="72" t="s">
        <v>79</v>
      </c>
      <c r="G35" s="163"/>
      <c r="H35" s="163"/>
      <c r="I35" s="53">
        <f t="shared" si="69"/>
        <v>0</v>
      </c>
      <c r="J35" s="54"/>
      <c r="K35" s="55">
        <f t="shared" si="70"/>
        <v>0</v>
      </c>
      <c r="L35" s="55">
        <f>+K35*$L$5</f>
        <v>0</v>
      </c>
      <c r="M35" s="55">
        <f t="shared" si="71"/>
        <v>0</v>
      </c>
      <c r="O35" s="163"/>
      <c r="P35" s="163"/>
      <c r="Q35" s="61">
        <f t="shared" si="72"/>
        <v>0</v>
      </c>
      <c r="R35" s="54"/>
      <c r="S35" s="62">
        <f t="shared" si="73"/>
        <v>0</v>
      </c>
      <c r="T35" s="62">
        <f>+S35*$T$5</f>
        <v>0</v>
      </c>
      <c r="U35" s="62">
        <f t="shared" si="74"/>
        <v>0</v>
      </c>
      <c r="W35" s="163"/>
      <c r="X35" s="163"/>
      <c r="Y35" s="64">
        <f t="shared" si="75"/>
        <v>0</v>
      </c>
      <c r="Z35" s="54"/>
      <c r="AA35" s="65">
        <f t="shared" si="76"/>
        <v>0</v>
      </c>
      <c r="AB35" s="65">
        <f>+AA35*$AB$5</f>
        <v>0</v>
      </c>
      <c r="AC35" s="65">
        <f t="shared" si="77"/>
        <v>0</v>
      </c>
      <c r="AD35" s="28"/>
      <c r="AE35" s="66">
        <f>SUM(G35,O35,W35)</f>
        <v>0</v>
      </c>
      <c r="AF35" s="66">
        <f>SUM(I35,Q35,Y35)</f>
        <v>0</v>
      </c>
      <c r="AG35" s="90">
        <f t="shared" si="68"/>
        <v>0</v>
      </c>
      <c r="AH35" s="90">
        <f t="shared" si="68"/>
        <v>0</v>
      </c>
      <c r="AI35" s="90">
        <f t="shared" si="68"/>
        <v>0</v>
      </c>
    </row>
    <row r="36" spans="2:35" s="20" customFormat="1" ht="13.8" customHeight="1" x14ac:dyDescent="0.3">
      <c r="B36" s="295"/>
      <c r="C36" s="295"/>
      <c r="D36" s="306"/>
      <c r="E36" s="306"/>
      <c r="F36" s="195" t="s">
        <v>50</v>
      </c>
      <c r="G36" s="163"/>
      <c r="H36" s="163"/>
      <c r="I36" s="53">
        <f t="shared" si="69"/>
        <v>0</v>
      </c>
      <c r="J36" s="54"/>
      <c r="K36" s="55">
        <f t="shared" si="70"/>
        <v>0</v>
      </c>
      <c r="L36" s="55">
        <f>+K36*$L$5</f>
        <v>0</v>
      </c>
      <c r="M36" s="55">
        <f t="shared" si="71"/>
        <v>0</v>
      </c>
      <c r="O36" s="163"/>
      <c r="P36" s="163"/>
      <c r="Q36" s="61">
        <f t="shared" si="72"/>
        <v>0</v>
      </c>
      <c r="R36" s="54"/>
      <c r="S36" s="62">
        <f t="shared" si="73"/>
        <v>0</v>
      </c>
      <c r="T36" s="62">
        <f>+S36*$T$5</f>
        <v>0</v>
      </c>
      <c r="U36" s="62">
        <f t="shared" si="74"/>
        <v>0</v>
      </c>
      <c r="W36" s="163"/>
      <c r="X36" s="163"/>
      <c r="Y36" s="64">
        <f t="shared" si="75"/>
        <v>0</v>
      </c>
      <c r="Z36" s="54"/>
      <c r="AA36" s="65">
        <f t="shared" si="76"/>
        <v>0</v>
      </c>
      <c r="AB36" s="65">
        <f>+AA36*$AB$5</f>
        <v>0</v>
      </c>
      <c r="AC36" s="65">
        <f t="shared" si="77"/>
        <v>0</v>
      </c>
      <c r="AD36" s="28"/>
      <c r="AE36" s="66">
        <f>SUM(G36,O36,W36)</f>
        <v>0</v>
      </c>
      <c r="AF36" s="66">
        <f>SUM(I36,Q36,Y36)</f>
        <v>0</v>
      </c>
      <c r="AG36" s="90">
        <f t="shared" si="68"/>
        <v>0</v>
      </c>
      <c r="AH36" s="90">
        <f t="shared" si="68"/>
        <v>0</v>
      </c>
      <c r="AI36" s="90">
        <f t="shared" si="68"/>
        <v>0</v>
      </c>
    </row>
    <row r="37" spans="2:35" s="20" customFormat="1" x14ac:dyDescent="0.3">
      <c r="B37" s="295"/>
      <c r="C37" s="295"/>
      <c r="D37" s="307"/>
      <c r="E37" s="307"/>
      <c r="F37" s="76" t="s">
        <v>70</v>
      </c>
      <c r="G37" s="74">
        <f>SUM(G33:G36)</f>
        <v>0</v>
      </c>
      <c r="H37" s="71"/>
      <c r="I37" s="74">
        <f>SUM(I33:I36)</f>
        <v>0</v>
      </c>
      <c r="J37" s="71"/>
      <c r="K37" s="74">
        <f>SUM(K33:K36)</f>
        <v>0</v>
      </c>
      <c r="L37" s="74">
        <f>SUM(L33:L36)</f>
        <v>0</v>
      </c>
      <c r="M37" s="74">
        <f>SUM(M33:M36)</f>
        <v>0</v>
      </c>
      <c r="O37" s="81">
        <f>SUM(O33:O36)</f>
        <v>0</v>
      </c>
      <c r="P37" s="188"/>
      <c r="Q37" s="81">
        <f>SUM(Q33:Q36)</f>
        <v>0</v>
      </c>
      <c r="R37" s="188"/>
      <c r="S37" s="81">
        <f>SUM(S33:S36)</f>
        <v>0</v>
      </c>
      <c r="T37" s="81">
        <f>SUM(T33:T36)</f>
        <v>0</v>
      </c>
      <c r="U37" s="81">
        <f>SUM(U33:U36)</f>
        <v>0</v>
      </c>
      <c r="W37" s="87">
        <f>SUM(W33:W36)</f>
        <v>0</v>
      </c>
      <c r="X37" s="182"/>
      <c r="Y37" s="87">
        <f>SUM(Y33:Y36)</f>
        <v>0</v>
      </c>
      <c r="Z37" s="182"/>
      <c r="AA37" s="87">
        <f>SUM(AA33:AA36)</f>
        <v>0</v>
      </c>
      <c r="AB37" s="87">
        <f>SUM(AB33:AB36)</f>
        <v>0</v>
      </c>
      <c r="AC37" s="87">
        <f>SUM(AC33:AC36)</f>
        <v>0</v>
      </c>
      <c r="AE37" s="93">
        <f>SUM(AE33:AE36)</f>
        <v>0</v>
      </c>
      <c r="AF37" s="93">
        <f t="shared" ref="AF37" si="78">SUM(AF33:AF36)</f>
        <v>0</v>
      </c>
      <c r="AG37" s="93">
        <f t="shared" ref="AG37" si="79">SUM(AG33:AG36)</f>
        <v>0</v>
      </c>
      <c r="AH37" s="93">
        <f t="shared" ref="AH37" si="80">SUM(AH33:AH36)</f>
        <v>0</v>
      </c>
      <c r="AI37" s="93">
        <f t="shared" ref="AI37" si="81">SUM(AI33:AI36)</f>
        <v>0</v>
      </c>
    </row>
    <row r="38" spans="2:35" s="25" customFormat="1" x14ac:dyDescent="0.3">
      <c r="B38" s="295"/>
      <c r="C38" s="197" t="s">
        <v>71</v>
      </c>
      <c r="D38" s="97"/>
      <c r="E38" s="97"/>
      <c r="F38" s="95"/>
      <c r="G38" s="98">
        <f>SUM(G27,G32,G37)</f>
        <v>0</v>
      </c>
      <c r="H38" s="178"/>
      <c r="I38" s="98">
        <f>SUM(I27,I32,I37)</f>
        <v>0</v>
      </c>
      <c r="J38" s="178"/>
      <c r="K38" s="98">
        <f>SUM(K27,K32,K37)</f>
        <v>0</v>
      </c>
      <c r="L38" s="98">
        <f>SUM(L27,L32,L37)</f>
        <v>0</v>
      </c>
      <c r="M38" s="98">
        <f>SUM(M27,M32,M37)</f>
        <v>0</v>
      </c>
      <c r="O38" s="105">
        <f>SUM(O27,O32,O37)</f>
        <v>0</v>
      </c>
      <c r="P38" s="189"/>
      <c r="Q38" s="105">
        <f>SUM(Q27,Q32,Q37)</f>
        <v>0</v>
      </c>
      <c r="R38" s="189"/>
      <c r="S38" s="105">
        <f>SUM(S27,S32,S37)</f>
        <v>0</v>
      </c>
      <c r="T38" s="105">
        <f>SUM(T27,T32,T37)</f>
        <v>0</v>
      </c>
      <c r="U38" s="105">
        <f>SUM(U27,U32,U37)</f>
        <v>0</v>
      </c>
      <c r="W38" s="111">
        <f>SUM(W27,W32,W37)</f>
        <v>0</v>
      </c>
      <c r="X38" s="183"/>
      <c r="Y38" s="111">
        <f>SUM(Y27,Y32,Y37)</f>
        <v>0</v>
      </c>
      <c r="Z38" s="183"/>
      <c r="AA38" s="111">
        <f>SUM(AA27,AA32,AA37)</f>
        <v>0</v>
      </c>
      <c r="AB38" s="111">
        <f>SUM(AB27,AB32,AB37)</f>
        <v>0</v>
      </c>
      <c r="AC38" s="111">
        <f>SUM(AC27,AC32,AC37)</f>
        <v>0</v>
      </c>
      <c r="AE38" s="117">
        <f>SUM(AE37,AE32,AE27)</f>
        <v>0</v>
      </c>
      <c r="AF38" s="117">
        <f t="shared" ref="AF38" si="82">SUM(AF37,AF32,AF27)</f>
        <v>0</v>
      </c>
      <c r="AG38" s="117">
        <f t="shared" ref="AG38" si="83">SUM(AG37,AG32,AG27)</f>
        <v>0</v>
      </c>
      <c r="AH38" s="117">
        <f t="shared" ref="AH38" si="84">SUM(AH37,AH32,AH27)</f>
        <v>0</v>
      </c>
      <c r="AI38" s="117">
        <f t="shared" ref="AI38" si="85">SUM(AI37,AI32,AI27)</f>
        <v>0</v>
      </c>
    </row>
    <row r="39" spans="2:35" s="20" customFormat="1" ht="13.8" customHeight="1" x14ac:dyDescent="0.3">
      <c r="B39" s="295" t="s">
        <v>80</v>
      </c>
      <c r="C39" s="295" t="s">
        <v>88</v>
      </c>
      <c r="D39" s="305"/>
      <c r="E39" s="305"/>
      <c r="F39" s="194" t="s">
        <v>89</v>
      </c>
      <c r="G39" s="163"/>
      <c r="H39" s="163"/>
      <c r="I39" s="53">
        <f>+G39*H39</f>
        <v>0</v>
      </c>
      <c r="J39" s="54"/>
      <c r="K39" s="55">
        <f>+I39*J39</f>
        <v>0</v>
      </c>
      <c r="L39" s="55">
        <f>+K39*$L$5</f>
        <v>0</v>
      </c>
      <c r="M39" s="55">
        <f>SUM(K39,L39)</f>
        <v>0</v>
      </c>
      <c r="O39" s="163"/>
      <c r="P39" s="163"/>
      <c r="Q39" s="61">
        <f>+O39*P39</f>
        <v>0</v>
      </c>
      <c r="R39" s="54"/>
      <c r="S39" s="62">
        <f>+Q39*R39</f>
        <v>0</v>
      </c>
      <c r="T39" s="62">
        <f>+S39*$T$5</f>
        <v>0</v>
      </c>
      <c r="U39" s="62">
        <f>SUM(S39,T39)</f>
        <v>0</v>
      </c>
      <c r="W39" s="163"/>
      <c r="X39" s="163"/>
      <c r="Y39" s="64">
        <f>+W39*X39</f>
        <v>0</v>
      </c>
      <c r="Z39" s="54"/>
      <c r="AA39" s="65">
        <f>+Y39*Z39</f>
        <v>0</v>
      </c>
      <c r="AB39" s="65">
        <f>+AA39*$AB$5</f>
        <v>0</v>
      </c>
      <c r="AC39" s="65">
        <f>SUM(AA39,AB39)</f>
        <v>0</v>
      </c>
      <c r="AD39" s="28"/>
      <c r="AE39" s="66">
        <f>SUM(G39,O39,W39)</f>
        <v>0</v>
      </c>
      <c r="AF39" s="66">
        <f>SUM(I39,Q39,Y39)</f>
        <v>0</v>
      </c>
      <c r="AG39" s="90">
        <f t="shared" ref="AG39:AI42" si="86">SUM(K39,S39,AA39)</f>
        <v>0</v>
      </c>
      <c r="AH39" s="90">
        <f t="shared" si="86"/>
        <v>0</v>
      </c>
      <c r="AI39" s="90">
        <f t="shared" si="86"/>
        <v>0</v>
      </c>
    </row>
    <row r="40" spans="2:35" s="20" customFormat="1" ht="13.8" customHeight="1" x14ac:dyDescent="0.3">
      <c r="B40" s="295"/>
      <c r="C40" s="295"/>
      <c r="D40" s="306"/>
      <c r="E40" s="306"/>
      <c r="F40" s="72" t="s">
        <v>90</v>
      </c>
      <c r="G40" s="163"/>
      <c r="H40" s="163"/>
      <c r="I40" s="53">
        <f t="shared" ref="I40:I42" si="87">+G40*H40</f>
        <v>0</v>
      </c>
      <c r="J40" s="54"/>
      <c r="K40" s="55">
        <f t="shared" ref="K40:K42" si="88">+I40*J40</f>
        <v>0</v>
      </c>
      <c r="L40" s="55">
        <f>+K40*$L$5</f>
        <v>0</v>
      </c>
      <c r="M40" s="55">
        <f t="shared" ref="M40:M42" si="89">SUM(K40,L40)</f>
        <v>0</v>
      </c>
      <c r="O40" s="163"/>
      <c r="P40" s="163"/>
      <c r="Q40" s="61">
        <f t="shared" ref="Q40:Q42" si="90">+O40*P40</f>
        <v>0</v>
      </c>
      <c r="R40" s="54"/>
      <c r="S40" s="62">
        <f t="shared" ref="S40:S42" si="91">+Q40*R40</f>
        <v>0</v>
      </c>
      <c r="T40" s="62">
        <f>+S40*$T$5</f>
        <v>0</v>
      </c>
      <c r="U40" s="62">
        <f t="shared" ref="U40:U42" si="92">SUM(S40,T40)</f>
        <v>0</v>
      </c>
      <c r="W40" s="163"/>
      <c r="X40" s="163"/>
      <c r="Y40" s="64">
        <f t="shared" ref="Y40:Y42" si="93">+W40*X40</f>
        <v>0</v>
      </c>
      <c r="Z40" s="54"/>
      <c r="AA40" s="65">
        <f t="shared" ref="AA40:AA42" si="94">+Y40*Z40</f>
        <v>0</v>
      </c>
      <c r="AB40" s="65">
        <f>+AA40*$AB$5</f>
        <v>0</v>
      </c>
      <c r="AC40" s="65">
        <f t="shared" ref="AC40:AC42" si="95">SUM(AA40,AB40)</f>
        <v>0</v>
      </c>
      <c r="AD40" s="28"/>
      <c r="AE40" s="66">
        <f>SUM(G40,O40,W40)</f>
        <v>0</v>
      </c>
      <c r="AF40" s="66">
        <f>SUM(I40,Q40,Y40)</f>
        <v>0</v>
      </c>
      <c r="AG40" s="90">
        <f t="shared" si="86"/>
        <v>0</v>
      </c>
      <c r="AH40" s="90">
        <f t="shared" si="86"/>
        <v>0</v>
      </c>
      <c r="AI40" s="90">
        <f t="shared" si="86"/>
        <v>0</v>
      </c>
    </row>
    <row r="41" spans="2:35" s="20" customFormat="1" ht="13.8" customHeight="1" x14ac:dyDescent="0.3">
      <c r="B41" s="295"/>
      <c r="C41" s="295"/>
      <c r="D41" s="306"/>
      <c r="E41" s="306"/>
      <c r="F41" s="72" t="s">
        <v>91</v>
      </c>
      <c r="G41" s="163"/>
      <c r="H41" s="163"/>
      <c r="I41" s="53">
        <f t="shared" si="87"/>
        <v>0</v>
      </c>
      <c r="J41" s="54"/>
      <c r="K41" s="55">
        <f t="shared" si="88"/>
        <v>0</v>
      </c>
      <c r="L41" s="55">
        <f>+K41*$L$5</f>
        <v>0</v>
      </c>
      <c r="M41" s="55">
        <f t="shared" si="89"/>
        <v>0</v>
      </c>
      <c r="O41" s="163"/>
      <c r="P41" s="163"/>
      <c r="Q41" s="61">
        <f t="shared" si="90"/>
        <v>0</v>
      </c>
      <c r="R41" s="54"/>
      <c r="S41" s="62">
        <f t="shared" si="91"/>
        <v>0</v>
      </c>
      <c r="T41" s="62">
        <f>+S41*$T$5</f>
        <v>0</v>
      </c>
      <c r="U41" s="62">
        <f t="shared" si="92"/>
        <v>0</v>
      </c>
      <c r="W41" s="163"/>
      <c r="X41" s="163"/>
      <c r="Y41" s="64">
        <f t="shared" si="93"/>
        <v>0</v>
      </c>
      <c r="Z41" s="54"/>
      <c r="AA41" s="65">
        <f t="shared" si="94"/>
        <v>0</v>
      </c>
      <c r="AB41" s="65">
        <f>+AA41*$AB$5</f>
        <v>0</v>
      </c>
      <c r="AC41" s="65">
        <f t="shared" si="95"/>
        <v>0</v>
      </c>
      <c r="AD41" s="28"/>
      <c r="AE41" s="66">
        <f>SUM(G41,O41,W41)</f>
        <v>0</v>
      </c>
      <c r="AF41" s="66">
        <f>SUM(I41,Q41,Y41)</f>
        <v>0</v>
      </c>
      <c r="AG41" s="90">
        <f t="shared" si="86"/>
        <v>0</v>
      </c>
      <c r="AH41" s="90">
        <f t="shared" si="86"/>
        <v>0</v>
      </c>
      <c r="AI41" s="90">
        <f t="shared" si="86"/>
        <v>0</v>
      </c>
    </row>
    <row r="42" spans="2:35" s="20" customFormat="1" ht="13.8" customHeight="1" x14ac:dyDescent="0.3">
      <c r="B42" s="295"/>
      <c r="C42" s="295"/>
      <c r="D42" s="306"/>
      <c r="E42" s="306"/>
      <c r="F42" s="195" t="s">
        <v>50</v>
      </c>
      <c r="G42" s="163"/>
      <c r="H42" s="163"/>
      <c r="I42" s="53">
        <f t="shared" si="87"/>
        <v>0</v>
      </c>
      <c r="J42" s="54"/>
      <c r="K42" s="55">
        <f t="shared" si="88"/>
        <v>0</v>
      </c>
      <c r="L42" s="55">
        <f>+K42*$L$5</f>
        <v>0</v>
      </c>
      <c r="M42" s="55">
        <f t="shared" si="89"/>
        <v>0</v>
      </c>
      <c r="O42" s="163"/>
      <c r="P42" s="163"/>
      <c r="Q42" s="61">
        <f t="shared" si="90"/>
        <v>0</v>
      </c>
      <c r="R42" s="54"/>
      <c r="S42" s="62">
        <f t="shared" si="91"/>
        <v>0</v>
      </c>
      <c r="T42" s="62">
        <f>+S42*$T$5</f>
        <v>0</v>
      </c>
      <c r="U42" s="62">
        <f t="shared" si="92"/>
        <v>0</v>
      </c>
      <c r="W42" s="163"/>
      <c r="X42" s="163"/>
      <c r="Y42" s="64">
        <f t="shared" si="93"/>
        <v>0</v>
      </c>
      <c r="Z42" s="54"/>
      <c r="AA42" s="65">
        <f t="shared" si="94"/>
        <v>0</v>
      </c>
      <c r="AB42" s="65">
        <f>+AA42*$AB$5</f>
        <v>0</v>
      </c>
      <c r="AC42" s="65">
        <f t="shared" si="95"/>
        <v>0</v>
      </c>
      <c r="AD42" s="28"/>
      <c r="AE42" s="66">
        <f>SUM(G42,O42,W42)</f>
        <v>0</v>
      </c>
      <c r="AF42" s="66">
        <f>SUM(I42,Q42,Y42)</f>
        <v>0</v>
      </c>
      <c r="AG42" s="90">
        <f t="shared" si="86"/>
        <v>0</v>
      </c>
      <c r="AH42" s="90">
        <f t="shared" si="86"/>
        <v>0</v>
      </c>
      <c r="AI42" s="90">
        <f t="shared" si="86"/>
        <v>0</v>
      </c>
    </row>
    <row r="43" spans="2:35" s="20" customFormat="1" x14ac:dyDescent="0.3">
      <c r="B43" s="295"/>
      <c r="C43" s="295"/>
      <c r="D43" s="307"/>
      <c r="E43" s="307"/>
      <c r="F43" s="76" t="s">
        <v>92</v>
      </c>
      <c r="G43" s="74">
        <f>SUM(G39:G42)</f>
        <v>0</v>
      </c>
      <c r="H43" s="71"/>
      <c r="I43" s="74">
        <f>SUM(I39:I42)</f>
        <v>0</v>
      </c>
      <c r="J43" s="71"/>
      <c r="K43" s="74">
        <f>SUM(K39:K42)</f>
        <v>0</v>
      </c>
      <c r="L43" s="74">
        <f>SUM(L39:L42)</f>
        <v>0</v>
      </c>
      <c r="M43" s="74">
        <f>SUM(M39:M42)</f>
        <v>0</v>
      </c>
      <c r="O43" s="81">
        <f>SUM(O39:O42)</f>
        <v>0</v>
      </c>
      <c r="P43" s="188"/>
      <c r="Q43" s="81">
        <f>SUM(Q39:Q42)</f>
        <v>0</v>
      </c>
      <c r="R43" s="188"/>
      <c r="S43" s="81">
        <f>SUM(S39:S42)</f>
        <v>0</v>
      </c>
      <c r="T43" s="81">
        <f>SUM(T39:T42)</f>
        <v>0</v>
      </c>
      <c r="U43" s="81">
        <f>SUM(U39:U42)</f>
        <v>0</v>
      </c>
      <c r="W43" s="87">
        <f>SUM(W39:W42)</f>
        <v>0</v>
      </c>
      <c r="X43" s="182"/>
      <c r="Y43" s="87">
        <f>SUM(Y39:Y42)</f>
        <v>0</v>
      </c>
      <c r="Z43" s="182"/>
      <c r="AA43" s="87">
        <f>SUM(AA39:AA42)</f>
        <v>0</v>
      </c>
      <c r="AB43" s="87">
        <f>SUM(AB39:AB42)</f>
        <v>0</v>
      </c>
      <c r="AC43" s="87">
        <f>SUM(AC39:AC42)</f>
        <v>0</v>
      </c>
      <c r="AE43" s="93">
        <f>SUM(AE39:AE42)</f>
        <v>0</v>
      </c>
      <c r="AF43" s="93">
        <f t="shared" ref="AF43" si="96">SUM(AF39:AF42)</f>
        <v>0</v>
      </c>
      <c r="AG43" s="93">
        <f t="shared" ref="AG43" si="97">SUM(AG39:AG42)</f>
        <v>0</v>
      </c>
      <c r="AH43" s="93">
        <f t="shared" ref="AH43" si="98">SUM(AH39:AH42)</f>
        <v>0</v>
      </c>
      <c r="AI43" s="93">
        <f t="shared" ref="AI43" si="99">SUM(AI39:AI42)</f>
        <v>0</v>
      </c>
    </row>
    <row r="44" spans="2:35" s="20" customFormat="1" ht="13.8" customHeight="1" x14ac:dyDescent="0.3">
      <c r="B44" s="295"/>
      <c r="C44" s="295" t="s">
        <v>85</v>
      </c>
      <c r="D44" s="305"/>
      <c r="E44" s="305"/>
      <c r="F44" s="72" t="s">
        <v>93</v>
      </c>
      <c r="G44" s="163"/>
      <c r="H44" s="163"/>
      <c r="I44" s="53">
        <f>+G44*H44</f>
        <v>0</v>
      </c>
      <c r="J44" s="54"/>
      <c r="K44" s="55">
        <f>+I44*J44</f>
        <v>0</v>
      </c>
      <c r="L44" s="55">
        <f>+K44*$L$5</f>
        <v>0</v>
      </c>
      <c r="M44" s="55">
        <f>SUM(K44,L44)</f>
        <v>0</v>
      </c>
      <c r="O44" s="163"/>
      <c r="P44" s="163"/>
      <c r="Q44" s="61">
        <f>+O44*P44</f>
        <v>0</v>
      </c>
      <c r="R44" s="54"/>
      <c r="S44" s="62">
        <f>+Q44*R44</f>
        <v>0</v>
      </c>
      <c r="T44" s="62">
        <f>+S44*$T$5</f>
        <v>0</v>
      </c>
      <c r="U44" s="62">
        <f>SUM(S44,T44)</f>
        <v>0</v>
      </c>
      <c r="W44" s="163"/>
      <c r="X44" s="163"/>
      <c r="Y44" s="64">
        <f>+W44*X44</f>
        <v>0</v>
      </c>
      <c r="Z44" s="54"/>
      <c r="AA44" s="65">
        <f>+Y44*Z44</f>
        <v>0</v>
      </c>
      <c r="AB44" s="65">
        <f>+AA44*$AB$5</f>
        <v>0</v>
      </c>
      <c r="AC44" s="65">
        <f>SUM(AA44,AB44)</f>
        <v>0</v>
      </c>
      <c r="AD44" s="28"/>
      <c r="AE44" s="66">
        <f>SUM(G44,O44,W44)</f>
        <v>0</v>
      </c>
      <c r="AF44" s="66">
        <f>SUM(I44,Q44,Y44)</f>
        <v>0</v>
      </c>
      <c r="AG44" s="90">
        <f t="shared" ref="AG44:AI47" si="100">SUM(K44,S44,AA44)</f>
        <v>0</v>
      </c>
      <c r="AH44" s="90">
        <f t="shared" si="100"/>
        <v>0</v>
      </c>
      <c r="AI44" s="90">
        <f t="shared" si="100"/>
        <v>0</v>
      </c>
    </row>
    <row r="45" spans="2:35" s="20" customFormat="1" ht="13.8" customHeight="1" x14ac:dyDescent="0.3">
      <c r="B45" s="295"/>
      <c r="C45" s="295"/>
      <c r="D45" s="306"/>
      <c r="E45" s="306"/>
      <c r="F45" s="72" t="s">
        <v>94</v>
      </c>
      <c r="G45" s="163"/>
      <c r="H45" s="163"/>
      <c r="I45" s="53">
        <f t="shared" ref="I45:I47" si="101">+G45*H45</f>
        <v>0</v>
      </c>
      <c r="J45" s="54"/>
      <c r="K45" s="55">
        <f t="shared" ref="K45:K47" si="102">+I45*J45</f>
        <v>0</v>
      </c>
      <c r="L45" s="55">
        <f>+K45*$L$5</f>
        <v>0</v>
      </c>
      <c r="M45" s="55">
        <f t="shared" ref="M45:M47" si="103">SUM(K45,L45)</f>
        <v>0</v>
      </c>
      <c r="O45" s="163"/>
      <c r="P45" s="163"/>
      <c r="Q45" s="61">
        <f t="shared" ref="Q45:Q47" si="104">+O45*P45</f>
        <v>0</v>
      </c>
      <c r="R45" s="54"/>
      <c r="S45" s="62">
        <f t="shared" ref="S45:S47" si="105">+Q45*R45</f>
        <v>0</v>
      </c>
      <c r="T45" s="62">
        <f>+S45*$T$5</f>
        <v>0</v>
      </c>
      <c r="U45" s="62">
        <f t="shared" ref="U45:U47" si="106">SUM(S45,T45)</f>
        <v>0</v>
      </c>
      <c r="W45" s="163"/>
      <c r="X45" s="163"/>
      <c r="Y45" s="64">
        <f t="shared" ref="Y45:Y47" si="107">+W45*X45</f>
        <v>0</v>
      </c>
      <c r="Z45" s="54"/>
      <c r="AA45" s="65">
        <f t="shared" ref="AA45:AA47" si="108">+Y45*Z45</f>
        <v>0</v>
      </c>
      <c r="AB45" s="65">
        <f>+AA45*$AB$5</f>
        <v>0</v>
      </c>
      <c r="AC45" s="65">
        <f t="shared" ref="AC45:AC47" si="109">SUM(AA45,AB45)</f>
        <v>0</v>
      </c>
      <c r="AD45" s="28"/>
      <c r="AE45" s="66">
        <f>SUM(G45,O45,W45)</f>
        <v>0</v>
      </c>
      <c r="AF45" s="66">
        <f>SUM(I45,Q45,Y45)</f>
        <v>0</v>
      </c>
      <c r="AG45" s="90">
        <f t="shared" si="100"/>
        <v>0</v>
      </c>
      <c r="AH45" s="90">
        <f t="shared" si="100"/>
        <v>0</v>
      </c>
      <c r="AI45" s="90">
        <f t="shared" si="100"/>
        <v>0</v>
      </c>
    </row>
    <row r="46" spans="2:35" s="20" customFormat="1" ht="13.8" customHeight="1" x14ac:dyDescent="0.3">
      <c r="B46" s="295"/>
      <c r="C46" s="295"/>
      <c r="D46" s="306"/>
      <c r="E46" s="306"/>
      <c r="F46" s="72" t="s">
        <v>95</v>
      </c>
      <c r="G46" s="163"/>
      <c r="H46" s="163"/>
      <c r="I46" s="53">
        <f t="shared" si="101"/>
        <v>0</v>
      </c>
      <c r="J46" s="54"/>
      <c r="K46" s="55">
        <f t="shared" si="102"/>
        <v>0</v>
      </c>
      <c r="L46" s="55">
        <f>+K46*$L$5</f>
        <v>0</v>
      </c>
      <c r="M46" s="55">
        <f t="shared" si="103"/>
        <v>0</v>
      </c>
      <c r="O46" s="163"/>
      <c r="P46" s="163"/>
      <c r="Q46" s="61">
        <f t="shared" si="104"/>
        <v>0</v>
      </c>
      <c r="R46" s="54"/>
      <c r="S46" s="62">
        <f t="shared" si="105"/>
        <v>0</v>
      </c>
      <c r="T46" s="62">
        <f>+S46*$T$5</f>
        <v>0</v>
      </c>
      <c r="U46" s="62">
        <f t="shared" si="106"/>
        <v>0</v>
      </c>
      <c r="W46" s="163"/>
      <c r="X46" s="163"/>
      <c r="Y46" s="64">
        <f t="shared" si="107"/>
        <v>0</v>
      </c>
      <c r="Z46" s="54"/>
      <c r="AA46" s="65">
        <f t="shared" si="108"/>
        <v>0</v>
      </c>
      <c r="AB46" s="65">
        <f>+AA46*$AB$5</f>
        <v>0</v>
      </c>
      <c r="AC46" s="65">
        <f t="shared" si="109"/>
        <v>0</v>
      </c>
      <c r="AD46" s="28"/>
      <c r="AE46" s="66">
        <f>SUM(G46,O46,W46)</f>
        <v>0</v>
      </c>
      <c r="AF46" s="66">
        <f>SUM(I46,Q46,Y46)</f>
        <v>0</v>
      </c>
      <c r="AG46" s="90">
        <f t="shared" si="100"/>
        <v>0</v>
      </c>
      <c r="AH46" s="90">
        <f t="shared" si="100"/>
        <v>0</v>
      </c>
      <c r="AI46" s="90">
        <f t="shared" si="100"/>
        <v>0</v>
      </c>
    </row>
    <row r="47" spans="2:35" s="20" customFormat="1" ht="13.8" customHeight="1" x14ac:dyDescent="0.3">
      <c r="B47" s="295"/>
      <c r="C47" s="295"/>
      <c r="D47" s="306"/>
      <c r="E47" s="306"/>
      <c r="F47" s="195" t="s">
        <v>50</v>
      </c>
      <c r="G47" s="163"/>
      <c r="H47" s="163"/>
      <c r="I47" s="53">
        <f t="shared" si="101"/>
        <v>0</v>
      </c>
      <c r="J47" s="54"/>
      <c r="K47" s="55">
        <f t="shared" si="102"/>
        <v>0</v>
      </c>
      <c r="L47" s="55">
        <f>+K47*$L$5</f>
        <v>0</v>
      </c>
      <c r="M47" s="55">
        <f t="shared" si="103"/>
        <v>0</v>
      </c>
      <c r="O47" s="163"/>
      <c r="P47" s="163"/>
      <c r="Q47" s="61">
        <f t="shared" si="104"/>
        <v>0</v>
      </c>
      <c r="R47" s="54"/>
      <c r="S47" s="62">
        <f t="shared" si="105"/>
        <v>0</v>
      </c>
      <c r="T47" s="62">
        <f>+S47*$T$5</f>
        <v>0</v>
      </c>
      <c r="U47" s="62">
        <f t="shared" si="106"/>
        <v>0</v>
      </c>
      <c r="W47" s="163"/>
      <c r="X47" s="163"/>
      <c r="Y47" s="64">
        <f t="shared" si="107"/>
        <v>0</v>
      </c>
      <c r="Z47" s="54"/>
      <c r="AA47" s="65">
        <f t="shared" si="108"/>
        <v>0</v>
      </c>
      <c r="AB47" s="65">
        <f>+AA47*$AB$5</f>
        <v>0</v>
      </c>
      <c r="AC47" s="65">
        <f t="shared" si="109"/>
        <v>0</v>
      </c>
      <c r="AD47" s="28"/>
      <c r="AE47" s="66">
        <f>SUM(G47,O47,W47)</f>
        <v>0</v>
      </c>
      <c r="AF47" s="66">
        <f>SUM(I47,Q47,Y47)</f>
        <v>0</v>
      </c>
      <c r="AG47" s="90">
        <f t="shared" si="100"/>
        <v>0</v>
      </c>
      <c r="AH47" s="90">
        <f t="shared" si="100"/>
        <v>0</v>
      </c>
      <c r="AI47" s="90">
        <f t="shared" si="100"/>
        <v>0</v>
      </c>
    </row>
    <row r="48" spans="2:35" s="20" customFormat="1" x14ac:dyDescent="0.3">
      <c r="B48" s="295"/>
      <c r="C48" s="295"/>
      <c r="D48" s="307"/>
      <c r="E48" s="307"/>
      <c r="F48" s="76" t="s">
        <v>86</v>
      </c>
      <c r="G48" s="74">
        <f>SUM(G44:G47)</f>
        <v>0</v>
      </c>
      <c r="H48" s="71"/>
      <c r="I48" s="74">
        <f>SUM(I44:I47)</f>
        <v>0</v>
      </c>
      <c r="J48" s="71"/>
      <c r="K48" s="74">
        <f>SUM(K44:K47)</f>
        <v>0</v>
      </c>
      <c r="L48" s="74">
        <f>SUM(L44:L47)</f>
        <v>0</v>
      </c>
      <c r="M48" s="74">
        <f>SUM(M44:M47)</f>
        <v>0</v>
      </c>
      <c r="O48" s="81">
        <f>SUM(O44:O47)</f>
        <v>0</v>
      </c>
      <c r="P48" s="188"/>
      <c r="Q48" s="81">
        <f>SUM(Q44:Q47)</f>
        <v>0</v>
      </c>
      <c r="R48" s="188"/>
      <c r="S48" s="81">
        <f>SUM(S44:S47)</f>
        <v>0</v>
      </c>
      <c r="T48" s="81">
        <f>SUM(T44:T47)</f>
        <v>0</v>
      </c>
      <c r="U48" s="81">
        <f>SUM(U44:U47)</f>
        <v>0</v>
      </c>
      <c r="W48" s="87">
        <f>SUM(W44:W47)</f>
        <v>0</v>
      </c>
      <c r="X48" s="182"/>
      <c r="Y48" s="87">
        <f>SUM(Y44:Y47)</f>
        <v>0</v>
      </c>
      <c r="Z48" s="182"/>
      <c r="AA48" s="87">
        <f>SUM(AA44:AA47)</f>
        <v>0</v>
      </c>
      <c r="AB48" s="87">
        <f>SUM(AB44:AB47)</f>
        <v>0</v>
      </c>
      <c r="AC48" s="87">
        <f>SUM(AC44:AC47)</f>
        <v>0</v>
      </c>
      <c r="AE48" s="93">
        <f>SUM(AE44:AE47)</f>
        <v>0</v>
      </c>
      <c r="AF48" s="93">
        <f t="shared" ref="AF48" si="110">SUM(AF44:AF47)</f>
        <v>0</v>
      </c>
      <c r="AG48" s="93">
        <f t="shared" ref="AG48" si="111">SUM(AG44:AG47)</f>
        <v>0</v>
      </c>
      <c r="AH48" s="93">
        <f t="shared" ref="AH48" si="112">SUM(AH44:AH47)</f>
        <v>0</v>
      </c>
      <c r="AI48" s="93">
        <f t="shared" ref="AI48" si="113">SUM(AI44:AI47)</f>
        <v>0</v>
      </c>
    </row>
    <row r="49" spans="2:35" s="20" customFormat="1" ht="13.8" customHeight="1" x14ac:dyDescent="0.3">
      <c r="B49" s="295"/>
      <c r="C49" s="295" t="s">
        <v>81</v>
      </c>
      <c r="D49" s="305"/>
      <c r="E49" s="305"/>
      <c r="F49" s="72" t="s">
        <v>96</v>
      </c>
      <c r="G49" s="163"/>
      <c r="H49" s="163"/>
      <c r="I49" s="53">
        <f>+G49*H49</f>
        <v>0</v>
      </c>
      <c r="J49" s="54"/>
      <c r="K49" s="55">
        <f>+I49*J49</f>
        <v>0</v>
      </c>
      <c r="L49" s="55">
        <f>+K49*$L$5</f>
        <v>0</v>
      </c>
      <c r="M49" s="55">
        <f>SUM(K49,L49)</f>
        <v>0</v>
      </c>
      <c r="O49" s="163"/>
      <c r="P49" s="163"/>
      <c r="Q49" s="61">
        <f>+O49*P49</f>
        <v>0</v>
      </c>
      <c r="R49" s="54"/>
      <c r="S49" s="62">
        <f>+Q49*R49</f>
        <v>0</v>
      </c>
      <c r="T49" s="62">
        <f>+S49*$T$5</f>
        <v>0</v>
      </c>
      <c r="U49" s="62">
        <f>SUM(S49,T49)</f>
        <v>0</v>
      </c>
      <c r="W49" s="163"/>
      <c r="X49" s="163"/>
      <c r="Y49" s="64">
        <f>+W49*X49</f>
        <v>0</v>
      </c>
      <c r="Z49" s="54"/>
      <c r="AA49" s="65">
        <f>+Y49*Z49</f>
        <v>0</v>
      </c>
      <c r="AB49" s="65">
        <f>+AA49*$AB$5</f>
        <v>0</v>
      </c>
      <c r="AC49" s="65">
        <f>SUM(AA49,AB49)</f>
        <v>0</v>
      </c>
      <c r="AD49" s="28"/>
      <c r="AE49" s="66">
        <f>SUM(G49,O49,W49)</f>
        <v>0</v>
      </c>
      <c r="AF49" s="66">
        <f>SUM(I49,Q49,Y49)</f>
        <v>0</v>
      </c>
      <c r="AG49" s="90">
        <f t="shared" ref="AG49:AI52" si="114">SUM(K49,S49,AA49)</f>
        <v>0</v>
      </c>
      <c r="AH49" s="90">
        <f t="shared" si="114"/>
        <v>0</v>
      </c>
      <c r="AI49" s="90">
        <f t="shared" si="114"/>
        <v>0</v>
      </c>
    </row>
    <row r="50" spans="2:35" s="20" customFormat="1" ht="13.8" customHeight="1" x14ac:dyDescent="0.3">
      <c r="B50" s="295"/>
      <c r="C50" s="295"/>
      <c r="D50" s="306"/>
      <c r="E50" s="306"/>
      <c r="F50" s="72" t="s">
        <v>83</v>
      </c>
      <c r="G50" s="163"/>
      <c r="H50" s="163"/>
      <c r="I50" s="53">
        <f t="shared" ref="I50:I52" si="115">+G50*H50</f>
        <v>0</v>
      </c>
      <c r="J50" s="54"/>
      <c r="K50" s="55">
        <f t="shared" ref="K50:K52" si="116">+I50*J50</f>
        <v>0</v>
      </c>
      <c r="L50" s="55">
        <f>+K50*$L$5</f>
        <v>0</v>
      </c>
      <c r="M50" s="55">
        <f t="shared" ref="M50:M52" si="117">SUM(K50,L50)</f>
        <v>0</v>
      </c>
      <c r="O50" s="163"/>
      <c r="P50" s="163"/>
      <c r="Q50" s="61">
        <f t="shared" ref="Q50:Q52" si="118">+O50*P50</f>
        <v>0</v>
      </c>
      <c r="R50" s="54"/>
      <c r="S50" s="62">
        <f t="shared" ref="S50:S52" si="119">+Q50*R50</f>
        <v>0</v>
      </c>
      <c r="T50" s="62">
        <f>+S50*$T$5</f>
        <v>0</v>
      </c>
      <c r="U50" s="62">
        <f t="shared" ref="U50:U52" si="120">SUM(S50,T50)</f>
        <v>0</v>
      </c>
      <c r="W50" s="163"/>
      <c r="X50" s="163"/>
      <c r="Y50" s="64">
        <f t="shared" ref="Y50:Y52" si="121">+W50*X50</f>
        <v>0</v>
      </c>
      <c r="Z50" s="54"/>
      <c r="AA50" s="65">
        <f t="shared" ref="AA50:AA52" si="122">+Y50*Z50</f>
        <v>0</v>
      </c>
      <c r="AB50" s="65">
        <f>+AA50*$AB$5</f>
        <v>0</v>
      </c>
      <c r="AC50" s="65">
        <f t="shared" ref="AC50:AC52" si="123">SUM(AA50,AB50)</f>
        <v>0</v>
      </c>
      <c r="AD50" s="28"/>
      <c r="AE50" s="66">
        <f>SUM(G50,O50,W50)</f>
        <v>0</v>
      </c>
      <c r="AF50" s="66">
        <f>SUM(I50,Q50,Y50)</f>
        <v>0</v>
      </c>
      <c r="AG50" s="90">
        <f t="shared" si="114"/>
        <v>0</v>
      </c>
      <c r="AH50" s="90">
        <f t="shared" si="114"/>
        <v>0</v>
      </c>
      <c r="AI50" s="90">
        <f t="shared" si="114"/>
        <v>0</v>
      </c>
    </row>
    <row r="51" spans="2:35" s="20" customFormat="1" ht="13.8" customHeight="1" x14ac:dyDescent="0.3">
      <c r="B51" s="295"/>
      <c r="C51" s="295"/>
      <c r="D51" s="306"/>
      <c r="E51" s="306"/>
      <c r="F51" s="72" t="s">
        <v>82</v>
      </c>
      <c r="G51" s="163"/>
      <c r="H51" s="163"/>
      <c r="I51" s="53">
        <f t="shared" si="115"/>
        <v>0</v>
      </c>
      <c r="J51" s="54"/>
      <c r="K51" s="55">
        <f t="shared" si="116"/>
        <v>0</v>
      </c>
      <c r="L51" s="55">
        <f>+K51*$L$5</f>
        <v>0</v>
      </c>
      <c r="M51" s="55">
        <f t="shared" si="117"/>
        <v>0</v>
      </c>
      <c r="O51" s="163"/>
      <c r="P51" s="163"/>
      <c r="Q51" s="61">
        <f t="shared" si="118"/>
        <v>0</v>
      </c>
      <c r="R51" s="54"/>
      <c r="S51" s="62">
        <f t="shared" si="119"/>
        <v>0</v>
      </c>
      <c r="T51" s="62">
        <f>+S51*$T$5</f>
        <v>0</v>
      </c>
      <c r="U51" s="62">
        <f t="shared" si="120"/>
        <v>0</v>
      </c>
      <c r="W51" s="163"/>
      <c r="X51" s="163"/>
      <c r="Y51" s="64">
        <f t="shared" si="121"/>
        <v>0</v>
      </c>
      <c r="Z51" s="54"/>
      <c r="AA51" s="65">
        <f t="shared" si="122"/>
        <v>0</v>
      </c>
      <c r="AB51" s="65">
        <f>+AA51*$AB$5</f>
        <v>0</v>
      </c>
      <c r="AC51" s="65">
        <f t="shared" si="123"/>
        <v>0</v>
      </c>
      <c r="AD51" s="28"/>
      <c r="AE51" s="66">
        <f>SUM(G51,O51,W51)</f>
        <v>0</v>
      </c>
      <c r="AF51" s="66">
        <f>SUM(I51,Q51,Y51)</f>
        <v>0</v>
      </c>
      <c r="AG51" s="90">
        <f t="shared" si="114"/>
        <v>0</v>
      </c>
      <c r="AH51" s="90">
        <f t="shared" si="114"/>
        <v>0</v>
      </c>
      <c r="AI51" s="90">
        <f t="shared" si="114"/>
        <v>0</v>
      </c>
    </row>
    <row r="52" spans="2:35" s="20" customFormat="1" ht="13.8" customHeight="1" x14ac:dyDescent="0.3">
      <c r="B52" s="295"/>
      <c r="C52" s="295"/>
      <c r="D52" s="306"/>
      <c r="E52" s="306"/>
      <c r="F52" s="195" t="s">
        <v>50</v>
      </c>
      <c r="G52" s="163"/>
      <c r="H52" s="163"/>
      <c r="I52" s="53">
        <f t="shared" si="115"/>
        <v>0</v>
      </c>
      <c r="J52" s="54"/>
      <c r="K52" s="55">
        <f t="shared" si="116"/>
        <v>0</v>
      </c>
      <c r="L52" s="55">
        <f>+K52*$L$5</f>
        <v>0</v>
      </c>
      <c r="M52" s="55">
        <f t="shared" si="117"/>
        <v>0</v>
      </c>
      <c r="O52" s="163"/>
      <c r="P52" s="163"/>
      <c r="Q52" s="61">
        <f t="shared" si="118"/>
        <v>0</v>
      </c>
      <c r="R52" s="54"/>
      <c r="S52" s="62">
        <f t="shared" si="119"/>
        <v>0</v>
      </c>
      <c r="T52" s="62">
        <f>+S52*$T$5</f>
        <v>0</v>
      </c>
      <c r="U52" s="62">
        <f t="shared" si="120"/>
        <v>0</v>
      </c>
      <c r="W52" s="163"/>
      <c r="X52" s="163"/>
      <c r="Y52" s="64">
        <f t="shared" si="121"/>
        <v>0</v>
      </c>
      <c r="Z52" s="54"/>
      <c r="AA52" s="65">
        <f t="shared" si="122"/>
        <v>0</v>
      </c>
      <c r="AB52" s="65">
        <f>+AA52*$AB$5</f>
        <v>0</v>
      </c>
      <c r="AC52" s="65">
        <f t="shared" si="123"/>
        <v>0</v>
      </c>
      <c r="AD52" s="28"/>
      <c r="AE52" s="66">
        <f>SUM(G52,O52,W52)</f>
        <v>0</v>
      </c>
      <c r="AF52" s="66">
        <f>SUM(I52,Q52,Y52)</f>
        <v>0</v>
      </c>
      <c r="AG52" s="90">
        <f t="shared" si="114"/>
        <v>0</v>
      </c>
      <c r="AH52" s="90">
        <f t="shared" si="114"/>
        <v>0</v>
      </c>
      <c r="AI52" s="90">
        <f t="shared" si="114"/>
        <v>0</v>
      </c>
    </row>
    <row r="53" spans="2:35" s="20" customFormat="1" x14ac:dyDescent="0.3">
      <c r="B53" s="295"/>
      <c r="C53" s="295"/>
      <c r="D53" s="307"/>
      <c r="E53" s="307"/>
      <c r="F53" s="76" t="s">
        <v>84</v>
      </c>
      <c r="G53" s="74">
        <f>SUM(G49:G52)</f>
        <v>0</v>
      </c>
      <c r="H53" s="71"/>
      <c r="I53" s="74">
        <f>SUM(I49:I52)</f>
        <v>0</v>
      </c>
      <c r="J53" s="71"/>
      <c r="K53" s="74">
        <f>SUM(K49:K52)</f>
        <v>0</v>
      </c>
      <c r="L53" s="74">
        <f>SUM(L49:L52)</f>
        <v>0</v>
      </c>
      <c r="M53" s="74">
        <f>SUM(M49:M52)</f>
        <v>0</v>
      </c>
      <c r="O53" s="81">
        <f>SUM(O49:O52)</f>
        <v>0</v>
      </c>
      <c r="P53" s="188"/>
      <c r="Q53" s="81">
        <f>SUM(Q49:Q52)</f>
        <v>0</v>
      </c>
      <c r="R53" s="188"/>
      <c r="S53" s="81">
        <f>SUM(S49:S52)</f>
        <v>0</v>
      </c>
      <c r="T53" s="81">
        <f>SUM(T49:T52)</f>
        <v>0</v>
      </c>
      <c r="U53" s="81">
        <f>SUM(U49:U52)</f>
        <v>0</v>
      </c>
      <c r="W53" s="87">
        <f>SUM(W49:W52)</f>
        <v>0</v>
      </c>
      <c r="X53" s="182"/>
      <c r="Y53" s="87">
        <f>SUM(Y49:Y52)</f>
        <v>0</v>
      </c>
      <c r="Z53" s="182"/>
      <c r="AA53" s="87">
        <f>SUM(AA49:AA52)</f>
        <v>0</v>
      </c>
      <c r="AB53" s="87">
        <f>SUM(AB49:AB52)</f>
        <v>0</v>
      </c>
      <c r="AC53" s="87">
        <f>SUM(AC49:AC52)</f>
        <v>0</v>
      </c>
      <c r="AE53" s="93">
        <f>SUM(AE49:AE52)</f>
        <v>0</v>
      </c>
      <c r="AF53" s="93">
        <f t="shared" ref="AF53" si="124">SUM(AF49:AF52)</f>
        <v>0</v>
      </c>
      <c r="AG53" s="93">
        <f t="shared" ref="AG53" si="125">SUM(AG49:AG52)</f>
        <v>0</v>
      </c>
      <c r="AH53" s="93">
        <f t="shared" ref="AH53" si="126">SUM(AH49:AH52)</f>
        <v>0</v>
      </c>
      <c r="AI53" s="93">
        <f t="shared" ref="AI53" si="127">SUM(AI49:AI52)</f>
        <v>0</v>
      </c>
    </row>
    <row r="54" spans="2:35" s="25" customFormat="1" x14ac:dyDescent="0.3">
      <c r="B54" s="296"/>
      <c r="C54" s="197" t="s">
        <v>87</v>
      </c>
      <c r="D54" s="97"/>
      <c r="E54" s="97"/>
      <c r="F54" s="95"/>
      <c r="G54" s="98">
        <f>SUM(G43,G48,G53)</f>
        <v>0</v>
      </c>
      <c r="H54" s="178"/>
      <c r="I54" s="98">
        <f>SUM(I43,I48,I53)</f>
        <v>0</v>
      </c>
      <c r="J54" s="178"/>
      <c r="K54" s="98">
        <f>SUM(K43,K48,K53)</f>
        <v>0</v>
      </c>
      <c r="L54" s="98">
        <f>SUM(L43,L48,L53)</f>
        <v>0</v>
      </c>
      <c r="M54" s="98">
        <f>SUM(M43,M48,M53)</f>
        <v>0</v>
      </c>
      <c r="O54" s="105">
        <f>SUM(O43,O48,O53)</f>
        <v>0</v>
      </c>
      <c r="P54" s="189"/>
      <c r="Q54" s="105">
        <f>SUM(Q43,Q48,Q53)</f>
        <v>0</v>
      </c>
      <c r="R54" s="189"/>
      <c r="S54" s="105">
        <f>SUM(S43,S48,S53)</f>
        <v>0</v>
      </c>
      <c r="T54" s="105">
        <f>SUM(T43,T48,T53)</f>
        <v>0</v>
      </c>
      <c r="U54" s="105">
        <f>SUM(U43,U48,U53)</f>
        <v>0</v>
      </c>
      <c r="W54" s="111">
        <f>SUM(W43,W48,W53)</f>
        <v>0</v>
      </c>
      <c r="X54" s="183"/>
      <c r="Y54" s="111">
        <f>SUM(Y43,Y48,Y53)</f>
        <v>0</v>
      </c>
      <c r="Z54" s="183"/>
      <c r="AA54" s="111">
        <f>SUM(AA43,AA48,AA53)</f>
        <v>0</v>
      </c>
      <c r="AB54" s="111">
        <f>SUM(AB43,AB48,AB53)</f>
        <v>0</v>
      </c>
      <c r="AC54" s="111">
        <f>SUM(AC43,AC48,AC53)</f>
        <v>0</v>
      </c>
      <c r="AE54" s="117">
        <f>SUM(AE53,AE48,AE43)</f>
        <v>0</v>
      </c>
      <c r="AF54" s="117">
        <f t="shared" ref="AF54" si="128">SUM(AF53,AF48,AF43)</f>
        <v>0</v>
      </c>
      <c r="AG54" s="117">
        <f t="shared" ref="AG54" si="129">SUM(AG53,AG48,AG43)</f>
        <v>0</v>
      </c>
      <c r="AH54" s="117">
        <f t="shared" ref="AH54" si="130">SUM(AH53,AH48,AH43)</f>
        <v>0</v>
      </c>
      <c r="AI54" s="117">
        <f t="shared" ref="AI54" si="131">SUM(AI53,AI48,AI43)</f>
        <v>0</v>
      </c>
    </row>
    <row r="55" spans="2:35" s="25" customFormat="1" x14ac:dyDescent="0.3">
      <c r="B55" s="197" t="s">
        <v>47</v>
      </c>
      <c r="C55" s="198"/>
      <c r="D55" s="97"/>
      <c r="E55" s="97"/>
      <c r="F55" s="95"/>
      <c r="G55" s="98">
        <f>SUM(G22,G38,G54)</f>
        <v>25</v>
      </c>
      <c r="H55" s="178"/>
      <c r="I55" s="98">
        <f>SUM(I22,I38,I54)</f>
        <v>380</v>
      </c>
      <c r="J55" s="178"/>
      <c r="K55" s="98">
        <f>SUM(K22,K38,K54)</f>
        <v>190000</v>
      </c>
      <c r="L55" s="98">
        <f>SUM(L22,L38,L54)</f>
        <v>38000</v>
      </c>
      <c r="M55" s="98">
        <f>SUM(M22,M38,M54)</f>
        <v>228000</v>
      </c>
      <c r="O55" s="105">
        <f>SUM(O22,O38,O54)</f>
        <v>5</v>
      </c>
      <c r="P55" s="189"/>
      <c r="Q55" s="105">
        <f>SUM(Q22,Q38,Q54)</f>
        <v>100</v>
      </c>
      <c r="R55" s="189"/>
      <c r="S55" s="105">
        <f>SUM(S22,S38,S54)</f>
        <v>60000</v>
      </c>
      <c r="T55" s="105">
        <f>SUM(T22,T38,T54)</f>
        <v>12000</v>
      </c>
      <c r="U55" s="105">
        <f>SUM(U22,U38,U54)</f>
        <v>72000</v>
      </c>
      <c r="W55" s="111">
        <f>SUM(W22,W38,W54)</f>
        <v>5</v>
      </c>
      <c r="X55" s="183"/>
      <c r="Y55" s="111">
        <f>SUM(Y22,Y38,Y54)</f>
        <v>50</v>
      </c>
      <c r="Z55" s="183"/>
      <c r="AA55" s="111">
        <f>SUM(AA22,AA38,AA54)</f>
        <v>31500</v>
      </c>
      <c r="AB55" s="111">
        <f>SUM(AB22,AB38,AB54)</f>
        <v>6615</v>
      </c>
      <c r="AC55" s="111">
        <f>SUM(AC22,AC38,AC54)</f>
        <v>38115</v>
      </c>
      <c r="AE55" s="117">
        <f>SUM(AE54,AE38,AE22)</f>
        <v>35</v>
      </c>
      <c r="AF55" s="117">
        <f t="shared" ref="AF55:AI55" si="132">SUM(AF54,AF38,AF22)</f>
        <v>530</v>
      </c>
      <c r="AG55" s="117">
        <f t="shared" si="132"/>
        <v>281500</v>
      </c>
      <c r="AH55" s="117">
        <f t="shared" si="132"/>
        <v>56615</v>
      </c>
      <c r="AI55" s="117">
        <f t="shared" si="132"/>
        <v>338115</v>
      </c>
    </row>
    <row r="56" spans="2:35" s="20" customFormat="1" x14ac:dyDescent="0.3">
      <c r="B56" s="21"/>
      <c r="C56" s="21"/>
      <c r="D56" s="22"/>
      <c r="E56" s="22"/>
      <c r="G56" s="25"/>
    </row>
    <row r="57" spans="2:35" s="20" customFormat="1" x14ac:dyDescent="0.3">
      <c r="B57" s="21"/>
      <c r="C57" s="145"/>
      <c r="D57" s="149"/>
      <c r="E57" s="149"/>
      <c r="F57" s="146"/>
    </row>
    <row r="58" spans="2:35" s="20" customFormat="1" x14ac:dyDescent="0.3">
      <c r="B58" s="21"/>
      <c r="C58" s="21"/>
      <c r="D58" s="22"/>
      <c r="E58" s="22"/>
    </row>
    <row r="59" spans="2:35" s="20" customFormat="1" x14ac:dyDescent="0.3">
      <c r="B59" s="21"/>
      <c r="C59" s="21"/>
      <c r="D59" s="22"/>
      <c r="E59" s="22"/>
    </row>
    <row r="60" spans="2:35" s="20" customFormat="1" x14ac:dyDescent="0.3">
      <c r="B60" s="21"/>
      <c r="C60" s="21"/>
      <c r="D60" s="22"/>
      <c r="E60" s="22"/>
    </row>
    <row r="61" spans="2:35" s="20" customFormat="1" x14ac:dyDescent="0.3">
      <c r="B61" s="21"/>
      <c r="C61" s="21"/>
      <c r="D61" s="22"/>
      <c r="E61" s="22"/>
      <c r="F61" s="146"/>
    </row>
    <row r="62" spans="2:35" s="20" customFormat="1" x14ac:dyDescent="0.3">
      <c r="B62" s="21"/>
      <c r="C62" s="145"/>
      <c r="D62" s="149"/>
      <c r="E62" s="149"/>
      <c r="F62" s="25"/>
    </row>
    <row r="63" spans="2:35" s="20" customFormat="1" x14ac:dyDescent="0.3">
      <c r="B63" s="21"/>
      <c r="C63" s="21"/>
      <c r="D63" s="22"/>
      <c r="E63" s="22"/>
    </row>
    <row r="64" spans="2:35" s="20" customFormat="1" x14ac:dyDescent="0.3">
      <c r="B64" s="21"/>
      <c r="C64" s="21"/>
      <c r="D64" s="22"/>
      <c r="E64" s="22"/>
    </row>
    <row r="65" spans="2:6" s="20" customFormat="1" x14ac:dyDescent="0.3">
      <c r="B65" s="21"/>
      <c r="C65" s="21"/>
      <c r="D65" s="22"/>
      <c r="E65" s="22"/>
    </row>
    <row r="66" spans="2:6" s="20" customFormat="1" x14ac:dyDescent="0.3">
      <c r="B66" s="21"/>
      <c r="C66" s="21"/>
      <c r="D66" s="22"/>
      <c r="E66" s="22"/>
      <c r="F66" s="146"/>
    </row>
    <row r="67" spans="2:6" s="20" customFormat="1" x14ac:dyDescent="0.3">
      <c r="B67" s="21"/>
      <c r="C67" s="145"/>
      <c r="D67" s="149"/>
      <c r="E67" s="149"/>
      <c r="F67" s="25"/>
    </row>
    <row r="68" spans="2:6" s="20" customFormat="1" x14ac:dyDescent="0.3">
      <c r="B68" s="21"/>
      <c r="C68" s="147"/>
      <c r="D68" s="196"/>
      <c r="E68" s="196"/>
    </row>
  </sheetData>
  <mergeCells count="34">
    <mergeCell ref="B7:B22"/>
    <mergeCell ref="C7:C11"/>
    <mergeCell ref="C12:C16"/>
    <mergeCell ref="C17:C21"/>
    <mergeCell ref="AE3:AI3"/>
    <mergeCell ref="W3:AC3"/>
    <mergeCell ref="O3:U3"/>
    <mergeCell ref="G3:M3"/>
    <mergeCell ref="E7:E11"/>
    <mergeCell ref="D7:D11"/>
    <mergeCell ref="D12:D16"/>
    <mergeCell ref="E12:E16"/>
    <mergeCell ref="D17:D21"/>
    <mergeCell ref="E17:E21"/>
    <mergeCell ref="B23:B38"/>
    <mergeCell ref="C23:C27"/>
    <mergeCell ref="C28:C32"/>
    <mergeCell ref="C33:C37"/>
    <mergeCell ref="B39:B54"/>
    <mergeCell ref="C39:C43"/>
    <mergeCell ref="C44:C48"/>
    <mergeCell ref="C49:C53"/>
    <mergeCell ref="D23:D27"/>
    <mergeCell ref="E23:E27"/>
    <mergeCell ref="D28:D32"/>
    <mergeCell ref="E28:E32"/>
    <mergeCell ref="D49:D53"/>
    <mergeCell ref="E49:E53"/>
    <mergeCell ref="D33:D37"/>
    <mergeCell ref="E33:E37"/>
    <mergeCell ref="D39:D43"/>
    <mergeCell ref="E39:E43"/>
    <mergeCell ref="D44:D48"/>
    <mergeCell ref="E44:E48"/>
  </mergeCells>
  <pageMargins left="0.7" right="0.7" top="0.75" bottom="0.75" header="0.3" footer="0.3"/>
  <pageSetup scale="41" fitToWidth="16" orientation="landscape" horizontalDpi="4294967292" verticalDpi="0" r:id="rId1"/>
  <headerFooter>
    <oddHeader xml:space="preserve">&amp;L&amp;"-,Bold"&amp;12Existing Costs - Data Collection Sheet </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Instructions_Incremental_Cost</vt:lpstr>
      <vt:lpstr>Instructions_Full_Cost</vt:lpstr>
      <vt:lpstr>1. Standard_Cost</vt:lpstr>
      <vt:lpstr>2. Incremental_Cost</vt:lpstr>
      <vt:lpstr>3. Summary</vt:lpstr>
      <vt:lpstr>4. Graphs</vt:lpstr>
      <vt:lpstr>5. Existing_Cost</vt:lpstr>
      <vt:lpstr>'2. Incremental_Cost'!Print_Area</vt:lpstr>
      <vt:lpstr>'3. Summary'!Print_Area</vt:lpstr>
      <vt:lpstr>'2. Incremental_Cost'!Print_Titles</vt:lpstr>
      <vt:lpstr>'3. Summary'!Print_Titles</vt:lpstr>
      <vt:lpstr>'5. Existing_Cost'!Print_Titles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Zuhra</dc:creator>
  <cp:lastModifiedBy>Zuhra</cp:lastModifiedBy>
  <cp:lastPrinted>2017-12-26T13:23:52Z</cp:lastPrinted>
  <dcterms:created xsi:type="dcterms:W3CDTF">2017-09-20T16:24:27Z</dcterms:created>
  <dcterms:modified xsi:type="dcterms:W3CDTF">2017-12-26T13:23:56Z</dcterms:modified>
</cp:coreProperties>
</file>